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На Сайт\Основные показатели\2021 год\"/>
    </mc:Choice>
  </mc:AlternateContent>
  <xr:revisionPtr revIDLastSave="0" documentId="13_ncr:1_{BA1E94C0-3085-4C93-A691-60E053D90A12}" xr6:coauthVersionLast="45" xr6:coauthVersionMax="45" xr10:uidLastSave="{00000000-0000-0000-0000-000000000000}"/>
  <bookViews>
    <workbookView xWindow="-108" yWindow="-108" windowWidth="23256" windowHeight="12600" activeTab="2" xr2:uid="{00000000-000D-0000-FFFF-FFFF00000000}"/>
  </bookViews>
  <sheets>
    <sheet name="основные показатели" sheetId="1" r:id="rId1"/>
    <sheet name="ремонты и произв услуги" sheetId="2" r:id="rId2"/>
    <sheet name="потреб характеристики" sheetId="4" r:id="rId3"/>
  </sheets>
  <externalReferences>
    <externalReference r:id="rId4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1_costs_OPS">'[1]Форма 4.3.1'!$G$68:$H$68</definedName>
    <definedName name="List01_costs_OPS_22">'[1]Форма 4.3.1'!$G$68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4" l="1"/>
  <c r="D4" i="4"/>
  <c r="O10" i="2"/>
  <c r="N9" i="2"/>
  <c r="O9" i="2" s="1"/>
  <c r="N7" i="2"/>
  <c r="D75" i="1"/>
  <c r="D73" i="1"/>
  <c r="D49" i="1"/>
  <c r="A26" i="1"/>
  <c r="A25" i="1"/>
  <c r="A24" i="1"/>
  <c r="A23" i="1"/>
  <c r="D22" i="1"/>
  <c r="A21" i="1"/>
  <c r="A20" i="1"/>
  <c r="A19" i="1"/>
  <c r="A18" i="1"/>
  <c r="A17" i="1"/>
  <c r="D16" i="1"/>
  <c r="A15" i="1"/>
  <c r="D9" i="1"/>
  <c r="D7" i="1" s="1"/>
  <c r="D5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266E42AA-552C-4299-AF5C-94F0EEBFC6C3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--</author>
  </authors>
  <commentList>
    <comment ref="B6" authorId="0" shapeId="0" xr:uid="{F001CB9A-2D0E-49C2-A4BB-8FEAF5A75B81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8A96F9F8-728B-4B74-B8A9-62A5AB82EC0B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<sst xmlns="http://schemas.openxmlformats.org/spreadsheetml/2006/main" count="401" uniqueCount="249">
  <si>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</si>
  <si>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</si>
  <si>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</si>
  <si>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</si>
  <si>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</si>
  <si>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</si>
  <si>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</si>
  <si>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</si>
  <si>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</si>
  <si>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</si>
  <si>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</si>
  <si>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</si>
  <si>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</si>
  <si>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</si>
  <si>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тыс. руб.</t>
  </si>
  <si>
    <t>Указывается выручка от регулируемой деятельности по виду деятельности в сфере теплоснабжения.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</si>
  <si>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</si>
  <si>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</si>
  <si>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</si>
  <si>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</si>
  <si>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</si>
  <si>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</si>
  <si>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Указываются суммарные расходы на приобретение топлива всех видов.</t>
  </si>
  <si>
    <t>уголь каменный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</si>
  <si>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</si>
  <si>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общая стоимость</t>
  </si>
  <si>
    <t>объем</t>
  </si>
  <si>
    <t>тонны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</si>
  <si>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</si>
  <si>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стоимость за единицу объема</t>
  </si>
  <si>
    <t>стоимость доставки</t>
  </si>
  <si>
    <t>способ приобретения</t>
  </si>
  <si>
    <t>Торги/аукционы</t>
  </si>
  <si>
    <t>уголь бурый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</si>
  <si>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</si>
  <si>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</si>
  <si>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</si>
  <si>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</si>
  <si>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</si>
  <si>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</si>
  <si>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</si>
  <si>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</si>
  <si>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</si>
  <si>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</si>
  <si>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</si>
  <si>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</si>
  <si>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</si>
  <si>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</si>
  <si>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</si>
  <si>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</si>
  <si>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</si>
  <si>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</si>
  <si>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</si>
  <si>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</si>
  <si>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</si>
  <si>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</si>
  <si>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</si>
  <si>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</si>
  <si>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</si>
  <si>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</si>
  <si>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</si>
  <si>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</si>
  <si>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</si>
  <si>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</si>
  <si>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</si>
  <si>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</si>
  <si>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</si>
  <si>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</si>
  <si>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</si>
  <si>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</si>
  <si>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</si>
  <si>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</si>
  <si>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</si>
  <si>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</si>
  <si>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</si>
  <si>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</si>
  <si>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</si>
  <si>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</si>
  <si>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есть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</si>
  <si>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</si>
  <si>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</si>
  <si>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</si>
  <si>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</si>
  <si>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3.15.0</t>
  </si>
  <si>
    <t>3.15.1</t>
  </si>
  <si>
    <t>налоги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</si>
  <si>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</si>
  <si>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3.15.2</t>
  </si>
  <si>
    <t>расходы на социальные нужды, предусмотренные коллективным договором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</si>
  <si>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</si>
  <si>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</si>
  <si>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</si>
  <si>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</si>
  <si>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</si>
  <si>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</si>
  <si>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</si>
  <si>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</si>
  <si>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</si>
  <si>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</si>
  <si>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Указывается общее изменение стоимости основных фондов.</t>
  </si>
  <si>
    <t>6.1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</si>
  <si>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</si>
  <si>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</si>
  <si>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6.1.1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</si>
  <si>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</si>
  <si>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</si>
  <si>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6.1.2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</si>
  <si>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</si>
  <si>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</si>
  <si>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</si>
  <si>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</si>
  <si>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</si>
  <si>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</si>
  <si>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</si>
  <si>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https://portal.eias.ru/Portal/DownloadPage.aspx?type=12&amp;guid=534b53d1-34d5-4c8f-9835-357144f9ef7b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</si>
  <si>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</si>
  <si>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</si>
  <si>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</si>
  <si>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</si>
  <si>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</si>
  <si>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8.0</t>
  </si>
  <si>
    <t>8.1</t>
  </si>
  <si>
    <t>Котельная № 4</t>
  </si>
  <si>
    <t>Указывается установленная тепловая мощность для источника тепловой энергии.</t>
  </si>
  <si>
    <t>8.2</t>
  </si>
  <si>
    <t>Котельная № 39</t>
  </si>
  <si>
    <t>8.3</t>
  </si>
  <si>
    <t>Котельная № 41</t>
  </si>
  <si>
    <t>Добавить источник тепловой энергии</t>
  </si>
  <si>
    <t>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</si>
  <si>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9</t>
  </si>
  <si>
    <t>Тепловая нагрузка по договорам теплоснабжения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</si>
  <si>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</si>
  <si>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10</t>
  </si>
  <si>
    <t>Объем вырабатываемой тепловой энергии</t>
  </si>
  <si>
    <t>тыс. Гкал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</si>
  <si>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</si>
  <si>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10.1</t>
  </si>
  <si>
    <t>Объем приобретаемой тепловой энергии</t>
  </si>
  <si>
    <t>Информация указывается только едиными теплоснабжающими организациями.</t>
  </si>
  <si>
    <t>11</t>
  </si>
  <si>
    <t xml:space="preserve">Объем тепловой энергии, отпускаемой потребителям 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</si>
  <si>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</si>
  <si>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</si>
  <si>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</si>
  <si>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</si>
  <si>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</si>
  <si>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</si>
  <si>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</si>
  <si>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</si>
  <si>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</si>
  <si>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</si>
  <si>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</si>
  <si>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</si>
  <si>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</si>
  <si>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</si>
  <si>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</si>
  <si>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</si>
  <si>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</si>
  <si>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</si>
  <si>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</si>
  <si>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</si>
  <si>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</si>
  <si>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</si>
  <si>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</si>
  <si>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</si>
  <si>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</si>
  <si>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16.0</t>
  </si>
  <si>
    <t>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строках.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</si>
  <si>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</si>
  <si>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</si>
  <si>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</si>
  <si>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</si>
  <si>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17.0</t>
  </si>
  <si>
    <t>17.1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</si>
  <si>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</si>
  <si>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17.2</t>
  </si>
  <si>
    <t>17.3</t>
  </si>
  <si>
    <t>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</si>
  <si>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</si>
  <si>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</si>
  <si>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</si>
  <si>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18.0</t>
  </si>
  <si>
    <t>18.1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</si>
  <si>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</si>
  <si>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18.2</t>
  </si>
  <si>
    <t>18.3</t>
  </si>
  <si>
    <t>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</si>
  <si>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</si>
  <si>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</si>
  <si>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</si>
  <si>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</si>
  <si>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</si>
  <si>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</si>
  <si>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</si>
  <si>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</si>
  <si>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</si>
  <si>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Указывается ссылка на документ, предварительно загруженный в хранилище файлов ФГИС ЕИАС.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</si>
  <si>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</si>
  <si>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</si>
  <si>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</si>
  <si>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</si>
  <si>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</si>
  <si>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</si>
  <si>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</si>
  <si>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</si>
  <si>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</si>
  <si>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 руб.</t>
  </si>
  <si>
    <t>Доля расходов, % (от суммы расходов по указанной статье)</t>
  </si>
  <si>
    <t>0</t>
  </si>
  <si>
    <t>Информация об объемах товаров и услуг, их стоимости и способах приобретения у организаций, в том числе:</t>
  </si>
  <si>
    <t>Указывается сумма стоимости приобретения товаров и услуг у организаций, сумма оплаты услуг которых превышает 20% суммы расходов на капитальный и текущий ремонт основных производственных средства</t>
  </si>
  <si>
    <t>О</t>
  </si>
  <si>
    <t>ООО "Котельный запвод БТС"</t>
  </si>
  <si>
    <t>Итого по поставщику, в том числе</t>
  </si>
  <si>
    <t xml:space="preserve">Указывается информация отдельно по организациям, сумма оплаты услуг которых превышает 20% суммы расходов на капитальный и текущий ремонт основных производственных средства.
Способ приобретения определяется из перечня: Торги/аукционы; Прямые договора без торгов; Прочее
</t>
  </si>
  <si>
    <t>1.1</t>
  </si>
  <si>
    <t>№ 140/ЕП(2-13П) от 18.08.21</t>
  </si>
  <si>
    <t>ремонт котла</t>
  </si>
  <si>
    <t>шт</t>
  </si>
  <si>
    <t>Добавить товар/услугу</t>
  </si>
  <si>
    <t/>
  </si>
  <si>
    <t>Добавить способ</t>
  </si>
  <si>
    <t>Добавить поставщика</t>
  </si>
  <si>
    <t>Информация, подлежащая раскрытию</t>
  </si>
  <si>
    <t>Ссылка на документ</t>
  </si>
  <si>
    <t>Количество аварий на тепловых сетях</t>
  </si>
  <si>
    <t>ед. на км</t>
  </si>
  <si>
    <t>Указывается количество любых нарушений на тепловых сетях в расчете на один километр трубопровода.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</si>
  <si>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</si>
  <si>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</si>
  <si>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</si>
  <si>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Показатели надежности и качества, установленные в соответствии с законодательством Российской Федерации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</si>
  <si>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</si>
  <si>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</si>
  <si>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Информация в строках 4.1 - 4.3 указывается в случае, если организация имеет статус единой теплоснабжающей организации.</t>
  </si>
  <si>
    <t>4.1</t>
  </si>
  <si>
    <t>количество составленных актов, подтверждающих факт превышения разрешенных отклонений значений параметров,</t>
  </si>
  <si>
    <t>шт.</t>
  </si>
  <si>
    <t>4.2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</si>
  <si>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</si>
  <si>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</si>
  <si>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</si>
  <si>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</si>
  <si>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Доля числа исполненных в срок договоров о подключении</t>
  </si>
  <si>
    <t>%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</si>
  <si>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</si>
  <si>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Средняя продолжительность рассмотрения заявлений о подключении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</si>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</sst>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9"/>
      <color theme="0"/>
      <name val="Tahoma"/>
      <family val="2"/>
      <charset val="204"/>
    </font>
    <font>
      <sz val="1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1"/>
      <name val="Tahoma"/>
      <family val="2"/>
      <charset val="204"/>
    </font>
    <font>
      <sz val="1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2" applyBorder="0">
      <alignment horizontal="center" vertical="center" wrapText="1"/>
    </xf>
    <xf numFmtId="49" fontId="3" fillId="0" borderId="0" applyBorder="0">
      <alignment vertical="top"/>
    </xf>
    <xf numFmtId="0" fontId="2" fillId="0" borderId="0"/>
    <xf numFmtId="49" fontId="13" fillId="7" borderId="0" applyBorder="0">
      <alignment vertical="top"/>
    </xf>
    <xf numFmtId="49" fontId="13" fillId="7" borderId="0" applyBorder="0">
      <alignment vertical="top"/>
    </xf>
    <xf numFmtId="49" fontId="13" fillId="7" borderId="0" applyBorder="0">
      <alignment vertical="top"/>
    </xf>
  </cellStyleXfs>
  <cellXfs count="149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3" fillId="0" borderId="1" xfId="3" applyFont="1" applyBorder="1">
      <alignment horizontal="center" vertical="center" wrapText="1"/>
    </xf>
    <xf numFmtId="0" fontId="3" fillId="0" borderId="3" xfId="3" applyFont="1" applyBorder="1" applyAlignment="1">
      <alignment horizontal="left" vertical="top" wrapText="1"/>
    </xf>
    <xf numFmtId="0" fontId="3" fillId="0" borderId="1" xfId="3" applyFont="1" applyBorder="1">
      <alignment horizontal="center" vertical="center" wrapText="1"/>
    </xf>
    <xf numFmtId="49" fontId="5" fillId="0" borderId="4" xfId="3" applyNumberFormat="1" applyFont="1" applyBorder="1">
      <alignment horizontal="center" vertical="center" wrapText="1"/>
    </xf>
    <xf numFmtId="0" fontId="5" fillId="0" borderId="4" xfId="3" applyFont="1" applyBorder="1">
      <alignment horizontal="center" vertical="center" wrapText="1"/>
    </xf>
    <xf numFmtId="49" fontId="3" fillId="0" borderId="5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right" vertical="center" wrapText="1"/>
    </xf>
    <xf numFmtId="0" fontId="3" fillId="0" borderId="1" xfId="2" applyFont="1" applyBorder="1" applyAlignment="1">
      <alignment vertical="center" wrapText="1"/>
    </xf>
    <xf numFmtId="4" fontId="3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3" fillId="2" borderId="1" xfId="2" applyNumberFormat="1" applyFont="1" applyFill="1" applyBorder="1" applyAlignment="1">
      <alignment horizontal="right" vertical="center" wrapText="1"/>
    </xf>
    <xf numFmtId="0" fontId="3" fillId="0" borderId="1" xfId="2" applyFont="1" applyBorder="1" applyAlignment="1">
      <alignment horizontal="left" vertical="center" wrapText="1" indent="1"/>
    </xf>
    <xf numFmtId="49" fontId="6" fillId="0" borderId="5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 indent="2"/>
    </xf>
    <xf numFmtId="0" fontId="6" fillId="0" borderId="1" xfId="2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 indent="3"/>
    </xf>
    <xf numFmtId="4" fontId="6" fillId="0" borderId="1" xfId="2" applyNumberFormat="1" applyFont="1" applyBorder="1" applyAlignment="1">
      <alignment horizontal="right" vertical="center" wrapText="1"/>
    </xf>
    <xf numFmtId="0" fontId="3" fillId="3" borderId="1" xfId="2" applyFont="1" applyFill="1" applyBorder="1" applyAlignment="1" applyProtection="1">
      <alignment horizontal="left" vertical="center" wrapText="1" indent="2"/>
      <protection locked="0"/>
    </xf>
    <xf numFmtId="0" fontId="7" fillId="0" borderId="5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 indent="2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 indent="3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2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2" applyFont="1" applyFill="1" applyBorder="1" applyAlignment="1" applyProtection="1">
      <alignment horizontal="left" vertical="center" wrapText="1"/>
      <protection locked="0"/>
    </xf>
    <xf numFmtId="49" fontId="3" fillId="5" borderId="3" xfId="2" applyNumberFormat="1" applyFont="1" applyFill="1" applyBorder="1" applyAlignment="1">
      <alignment vertical="center" wrapText="1"/>
    </xf>
    <xf numFmtId="49" fontId="8" fillId="5" borderId="6" xfId="4" applyFont="1" applyFill="1" applyBorder="1" applyAlignment="1">
      <alignment horizontal="left" vertical="center" indent="2"/>
    </xf>
    <xf numFmtId="0" fontId="3" fillId="5" borderId="6" xfId="2" applyFont="1" applyFill="1" applyBorder="1" applyAlignment="1">
      <alignment vertical="center" wrapText="1"/>
    </xf>
    <xf numFmtId="0" fontId="9" fillId="5" borderId="7" xfId="2" applyFont="1" applyFill="1" applyBorder="1" applyAlignment="1">
      <alignment vertical="center" wrapText="1"/>
    </xf>
    <xf numFmtId="0" fontId="3" fillId="0" borderId="8" xfId="2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 indent="2"/>
    </xf>
    <xf numFmtId="164" fontId="3" fillId="3" borderId="1" xfId="2" applyNumberFormat="1" applyFont="1" applyFill="1" applyBorder="1" applyAlignment="1" applyProtection="1">
      <alignment horizontal="right" vertical="center" wrapText="1"/>
      <protection locked="0"/>
    </xf>
    <xf numFmtId="49" fontId="3" fillId="0" borderId="9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9" fontId="3" fillId="0" borderId="10" xfId="2" applyNumberFormat="1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49" fontId="3" fillId="6" borderId="1" xfId="5" applyNumberFormat="1" applyFont="1" applyFill="1" applyBorder="1" applyAlignment="1">
      <alignment horizontal="left" vertical="center" wrapText="1"/>
    </xf>
    <xf numFmtId="49" fontId="10" fillId="0" borderId="9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 indent="1"/>
    </xf>
    <xf numFmtId="0" fontId="6" fillId="0" borderId="8" xfId="2" applyFont="1" applyBorder="1" applyAlignment="1">
      <alignment horizontal="center" vertical="center" wrapText="1"/>
    </xf>
    <xf numFmtId="49" fontId="10" fillId="0" borderId="10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 indent="2"/>
    </xf>
    <xf numFmtId="0" fontId="6" fillId="0" borderId="11" xfId="2" applyFont="1" applyBorder="1" applyAlignment="1">
      <alignment horizontal="center" vertical="center" wrapText="1"/>
    </xf>
    <xf numFmtId="49" fontId="6" fillId="0" borderId="1" xfId="5" applyNumberFormat="1" applyFont="1" applyBorder="1" applyAlignment="1">
      <alignment horizontal="left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 indent="1"/>
    </xf>
    <xf numFmtId="0" fontId="3" fillId="0" borderId="8" xfId="2" applyFont="1" applyBorder="1" applyAlignment="1">
      <alignment horizontal="center" vertical="center" wrapText="1"/>
    </xf>
    <xf numFmtId="4" fontId="3" fillId="2" borderId="8" xfId="2" applyNumberFormat="1" applyFont="1" applyFill="1" applyBorder="1" applyAlignment="1">
      <alignment horizontal="right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vertical="center" wrapText="1"/>
    </xf>
    <xf numFmtId="0" fontId="3" fillId="0" borderId="8" xfId="2" applyFont="1" applyBorder="1" applyAlignment="1">
      <alignment vertical="top" wrapText="1"/>
    </xf>
    <xf numFmtId="49" fontId="3" fillId="3" borderId="1" xfId="2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7" xfId="2" applyFont="1" applyBorder="1" applyAlignment="1">
      <alignment vertical="top" wrapText="1"/>
    </xf>
    <xf numFmtId="49" fontId="11" fillId="3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 wrapText="1" indent="1"/>
    </xf>
    <xf numFmtId="0" fontId="6" fillId="0" borderId="8" xfId="2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vertical="center" wrapText="1"/>
    </xf>
    <xf numFmtId="0" fontId="6" fillId="0" borderId="8" xfId="2" applyFont="1" applyBorder="1" applyAlignment="1">
      <alignment vertical="center" wrapText="1"/>
    </xf>
    <xf numFmtId="49" fontId="3" fillId="3" borderId="1" xfId="2" applyNumberFormat="1" applyFont="1" applyFill="1" applyBorder="1" applyAlignment="1" applyProtection="1">
      <alignment horizontal="left" vertical="center" wrapText="1" indent="1"/>
      <protection locked="0"/>
    </xf>
    <xf numFmtId="49" fontId="8" fillId="5" borderId="6" xfId="4" applyFont="1" applyFill="1" applyBorder="1" applyAlignment="1">
      <alignment horizontal="left" vertical="center" indent="1"/>
    </xf>
    <xf numFmtId="0" fontId="3" fillId="0" borderId="11" xfId="2" applyFont="1" applyBorder="1" applyAlignment="1">
      <alignment vertical="center" wrapText="1"/>
    </xf>
    <xf numFmtId="4" fontId="3" fillId="0" borderId="1" xfId="2" applyNumberFormat="1" applyFont="1" applyBorder="1" applyAlignment="1">
      <alignment horizontal="right" vertical="center" wrapText="1"/>
    </xf>
    <xf numFmtId="164" fontId="3" fillId="0" borderId="1" xfId="2" applyNumberFormat="1" applyFont="1" applyBorder="1" applyAlignment="1">
      <alignment horizontal="right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 indent="1"/>
    </xf>
    <xf numFmtId="164" fontId="3" fillId="4" borderId="1" xfId="2" applyNumberFormat="1" applyFont="1" applyFill="1" applyBorder="1" applyAlignment="1" applyProtection="1">
      <alignment horizontal="right" vertical="center" wrapText="1"/>
      <protection locked="0"/>
    </xf>
    <xf numFmtId="49" fontId="1" fillId="4" borderId="1" xfId="1" applyNumberFormat="1" applyFill="1" applyBorder="1" applyAlignment="1" applyProtection="1">
      <alignment horizontal="left" vertical="center" wrapText="1"/>
      <protection locked="0"/>
    </xf>
    <xf numFmtId="49" fontId="5" fillId="0" borderId="0" xfId="3" applyNumberFormat="1" applyFont="1" applyBorder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4" fontId="3" fillId="0" borderId="0" xfId="2" applyNumberFormat="1" applyFont="1" applyAlignment="1">
      <alignment horizontal="right" vertical="center" wrapText="1"/>
    </xf>
    <xf numFmtId="9" fontId="4" fillId="0" borderId="0" xfId="4" applyNumberFormat="1" applyFont="1" applyBorder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49" fontId="6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0" fillId="0" borderId="3" xfId="6" applyNumberFormat="1" applyFont="1" applyFill="1" applyBorder="1" applyAlignment="1">
      <alignment horizontal="left" vertical="center" wrapText="1"/>
    </xf>
    <xf numFmtId="0" fontId="0" fillId="0" borderId="6" xfId="6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left" vertical="center" wrapText="1" indent="1"/>
    </xf>
    <xf numFmtId="0" fontId="3" fillId="0" borderId="1" xfId="2" applyFont="1" applyBorder="1" applyAlignment="1">
      <alignment horizontal="left" vertical="center" wrapText="1"/>
    </xf>
    <xf numFmtId="9" fontId="4" fillId="0" borderId="1" xfId="6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49" fontId="14" fillId="0" borderId="8" xfId="2" applyNumberFormat="1" applyFont="1" applyBorder="1" applyAlignment="1">
      <alignment horizontal="center" vertical="top" wrapText="1"/>
    </xf>
    <xf numFmtId="49" fontId="3" fillId="3" borderId="8" xfId="2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7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left" vertical="center" wrapText="1"/>
    </xf>
    <xf numFmtId="49" fontId="0" fillId="0" borderId="1" xfId="7" applyFont="1" applyFill="1" applyBorder="1" applyAlignment="1">
      <alignment horizontal="center" vertical="center"/>
    </xf>
    <xf numFmtId="0" fontId="0" fillId="0" borderId="8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" fontId="13" fillId="2" borderId="1" xfId="2" applyNumberFormat="1" applyFont="1" applyFill="1" applyBorder="1" applyAlignment="1">
      <alignment horizontal="right" vertical="center" wrapText="1"/>
    </xf>
    <xf numFmtId="49" fontId="3" fillId="0" borderId="12" xfId="2" applyNumberFormat="1" applyFont="1" applyBorder="1" applyAlignment="1">
      <alignment horizontal="center" vertical="top" wrapText="1"/>
    </xf>
    <xf numFmtId="49" fontId="3" fillId="3" borderId="12" xfId="2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7" xfId="2" applyNumberFormat="1" applyFont="1" applyBorder="1" applyAlignment="1">
      <alignment horizontal="center" vertical="center" wrapText="1"/>
    </xf>
    <xf numFmtId="0" fontId="13" fillId="3" borderId="8" xfId="2" applyFont="1" applyFill="1" applyBorder="1" applyAlignment="1" applyProtection="1">
      <alignment horizontal="left" vertical="center" wrapText="1"/>
      <protection locked="0"/>
    </xf>
    <xf numFmtId="49" fontId="13" fillId="3" borderId="8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" applyFont="1" applyBorder="1" applyAlignment="1">
      <alignment vertical="center" wrapText="1"/>
    </xf>
    <xf numFmtId="49" fontId="13" fillId="0" borderId="13" xfId="2" applyNumberFormat="1" applyFont="1" applyBorder="1" applyAlignment="1">
      <alignment horizontal="center" vertical="center" wrapText="1"/>
    </xf>
    <xf numFmtId="49" fontId="13" fillId="3" borderId="1" xfId="2" applyNumberFormat="1" applyFont="1" applyFill="1" applyBorder="1" applyAlignment="1" applyProtection="1">
      <alignment horizontal="left" vertical="center" wrapText="1"/>
      <protection locked="0"/>
    </xf>
    <xf numFmtId="4" fontId="13" fillId="3" borderId="1" xfId="2" applyNumberFormat="1" applyFont="1" applyFill="1" applyBorder="1" applyAlignment="1" applyProtection="1">
      <alignment horizontal="right" vertical="center" wrapText="1"/>
      <protection locked="0"/>
    </xf>
    <xf numFmtId="49" fontId="13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2" applyNumberFormat="1" applyFont="1" applyBorder="1" applyAlignment="1">
      <alignment horizontal="right" vertical="center" wrapText="1"/>
    </xf>
    <xf numFmtId="0" fontId="13" fillId="3" borderId="11" xfId="2" applyFont="1" applyFill="1" applyBorder="1" applyAlignment="1" applyProtection="1">
      <alignment horizontal="left" vertical="center" wrapText="1"/>
      <protection locked="0"/>
    </xf>
    <xf numFmtId="49" fontId="13" fillId="3" borderId="11" xfId="2" applyNumberFormat="1" applyFont="1" applyFill="1" applyBorder="1" applyAlignment="1" applyProtection="1">
      <alignment horizontal="left" vertical="center" wrapText="1"/>
      <protection locked="0"/>
    </xf>
    <xf numFmtId="49" fontId="0" fillId="5" borderId="14" xfId="7" applyFont="1" applyFill="1" applyBorder="1" applyAlignment="1">
      <alignment horizontal="center" vertical="center"/>
    </xf>
    <xf numFmtId="49" fontId="0" fillId="5" borderId="6" xfId="7" applyFont="1" applyFill="1" applyBorder="1" applyAlignment="1">
      <alignment horizontal="center" vertical="center"/>
    </xf>
    <xf numFmtId="49" fontId="8" fillId="5" borderId="6" xfId="7" applyFont="1" applyFill="1" applyBorder="1" applyAlignment="1">
      <alignment horizontal="left" vertical="center"/>
    </xf>
    <xf numFmtId="49" fontId="8" fillId="5" borderId="7" xfId="7" applyFont="1" applyFill="1" applyBorder="1" applyAlignment="1">
      <alignment horizontal="left" vertical="center" indent="1"/>
    </xf>
    <xf numFmtId="49" fontId="3" fillId="0" borderId="11" xfId="2" applyNumberFormat="1" applyFont="1" applyBorder="1" applyAlignment="1">
      <alignment horizontal="center" vertical="top" wrapText="1"/>
    </xf>
    <xf numFmtId="49" fontId="3" fillId="3" borderId="11" xfId="2" applyNumberFormat="1" applyFont="1" applyFill="1" applyBorder="1" applyAlignment="1" applyProtection="1">
      <alignment horizontal="left" vertical="center" wrapText="1" indent="1"/>
      <protection locked="0"/>
    </xf>
    <xf numFmtId="49" fontId="8" fillId="5" borderId="3" xfId="6" applyFont="1" applyFill="1" applyBorder="1" applyAlignment="1">
      <alignment horizontal="left" vertical="center"/>
    </xf>
    <xf numFmtId="49" fontId="8" fillId="5" borderId="6" xfId="6" applyFont="1" applyFill="1" applyBorder="1" applyAlignment="1">
      <alignment horizontal="left" vertical="center" indent="1"/>
    </xf>
    <xf numFmtId="49" fontId="8" fillId="5" borderId="6" xfId="6" applyFont="1" applyFill="1" applyBorder="1" applyAlignment="1">
      <alignment horizontal="left" vertical="center"/>
    </xf>
    <xf numFmtId="49" fontId="8" fillId="5" borderId="7" xfId="6" applyFont="1" applyFill="1" applyBorder="1" applyAlignment="1">
      <alignment horizontal="left" vertical="center" indent="1"/>
    </xf>
    <xf numFmtId="0" fontId="8" fillId="0" borderId="1" xfId="6" applyNumberFormat="1" applyFont="1" applyFill="1" applyBorder="1" applyAlignment="1">
      <alignment horizontal="left" vertical="center" indent="1"/>
    </xf>
    <xf numFmtId="0" fontId="6" fillId="0" borderId="1" xfId="2" applyFont="1" applyBorder="1" applyAlignment="1">
      <alignment horizontal="left" vertical="center" wrapText="1"/>
    </xf>
    <xf numFmtId="9" fontId="15" fillId="0" borderId="1" xfId="6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49" fontId="16" fillId="0" borderId="3" xfId="6" applyFont="1" applyFill="1" applyBorder="1" applyAlignment="1">
      <alignment horizontal="left" vertical="center"/>
    </xf>
    <xf numFmtId="49" fontId="16" fillId="0" borderId="6" xfId="6" applyFont="1" applyFill="1" applyBorder="1" applyAlignment="1">
      <alignment horizontal="left" vertical="center" indent="1"/>
    </xf>
    <xf numFmtId="49" fontId="16" fillId="0" borderId="6" xfId="6" applyFont="1" applyFill="1" applyBorder="1" applyAlignment="1">
      <alignment horizontal="left" vertical="center"/>
    </xf>
    <xf numFmtId="49" fontId="16" fillId="0" borderId="7" xfId="6" applyFont="1" applyFill="1" applyBorder="1" applyAlignment="1">
      <alignment horizontal="left" vertical="center" indent="1"/>
    </xf>
    <xf numFmtId="0" fontId="16" fillId="0" borderId="1" xfId="6" applyNumberFormat="1" applyFont="1" applyFill="1" applyBorder="1" applyAlignment="1">
      <alignment horizontal="left" vertical="center" indent="1"/>
    </xf>
    <xf numFmtId="49" fontId="8" fillId="5" borderId="3" xfId="8" applyFont="1" applyFill="1" applyBorder="1" applyAlignment="1">
      <alignment horizontal="right" vertical="center"/>
    </xf>
    <xf numFmtId="49" fontId="8" fillId="5" borderId="6" xfId="8" applyFont="1" applyFill="1" applyBorder="1" applyAlignment="1">
      <alignment horizontal="right" vertical="center"/>
    </xf>
    <xf numFmtId="49" fontId="8" fillId="5" borderId="7" xfId="8" applyFont="1" applyFill="1" applyBorder="1" applyAlignment="1">
      <alignment horizontal="right" vertical="center"/>
    </xf>
    <xf numFmtId="0" fontId="3" fillId="0" borderId="15" xfId="2" applyFont="1" applyBorder="1" applyAlignment="1">
      <alignment vertical="center" wrapText="1"/>
    </xf>
    <xf numFmtId="0" fontId="3" fillId="0" borderId="0" xfId="2" applyFont="1" applyAlignment="1">
      <alignment horizontal="right" vertical="center" wrapText="1"/>
    </xf>
    <xf numFmtId="0" fontId="0" fillId="0" borderId="0" xfId="2" applyFont="1" applyAlignment="1">
      <alignment vertical="center"/>
    </xf>
    <xf numFmtId="0" fontId="3" fillId="0" borderId="16" xfId="3" applyFont="1" applyBorder="1">
      <alignment horizontal="center" vertical="center" wrapText="1"/>
    </xf>
    <xf numFmtId="0" fontId="3" fillId="0" borderId="3" xfId="3" applyFont="1" applyBorder="1" applyAlignment="1">
      <alignment horizontal="left" vertical="top" wrapText="1"/>
    </xf>
    <xf numFmtId="0" fontId="3" fillId="0" borderId="7" xfId="3" applyFont="1" applyBorder="1" applyAlignment="1">
      <alignment horizontal="left" vertical="top" wrapText="1"/>
    </xf>
    <xf numFmtId="0" fontId="3" fillId="0" borderId="17" xfId="3" applyFont="1" applyBorder="1">
      <alignment horizontal="center" vertical="center" wrapText="1"/>
    </xf>
    <xf numFmtId="0" fontId="3" fillId="0" borderId="13" xfId="3" applyFont="1" applyBorder="1">
      <alignment horizontal="center" vertical="center" wrapText="1"/>
    </xf>
    <xf numFmtId="0" fontId="5" fillId="0" borderId="0" xfId="3" applyFont="1" applyBorder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11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1" fillId="4" borderId="3" xfId="1" applyNumberForma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Border="1" applyAlignment="1">
      <alignment horizontal="left" vertical="center" wrapText="1"/>
    </xf>
    <xf numFmtId="49" fontId="1" fillId="0" borderId="3" xfId="1" applyNumberFormat="1" applyFill="1" applyBorder="1" applyAlignment="1" applyProtection="1">
      <alignment horizontal="left" vertical="center" wrapText="1"/>
    </xf>
    <xf numFmtId="4" fontId="3" fillId="0" borderId="3" xfId="2" applyNumberFormat="1" applyFont="1" applyBorder="1" applyAlignment="1">
      <alignment horizontal="center" vertical="center" wrapText="1"/>
    </xf>
  </cellXfs>
  <cellStyles count="9">
    <cellStyle name="Гиперссылка" xfId="1" builtinId="8"/>
    <cellStyle name="ЗаголовокСтолбца" xfId="3" xr:uid="{FE053E85-AB76-410A-86FC-D144222E7261}"/>
    <cellStyle name="Обычный" xfId="0" builtinId="0"/>
    <cellStyle name="Обычный 3" xfId="4" xr:uid="{B97FA1AE-26BC-48C8-954E-9FACEEA9AB5C}"/>
    <cellStyle name="Обычный 4" xfId="8" xr:uid="{02E326C6-630E-4245-A32B-50F988C9DC38}"/>
    <cellStyle name="Обычный 7" xfId="6" xr:uid="{8FDDF2A1-9908-49B9-9E7B-F71CFD00036D}"/>
    <cellStyle name="Обычный 8" xfId="7" xr:uid="{B62E16FD-BD23-48DD-9FE6-CD427BEA08E1}"/>
    <cellStyle name="Обычный_ЖКУ_проект3" xfId="5" xr:uid="{BEDBAFDF-F992-4B8E-8A6C-57EF70881C22}"/>
    <cellStyle name="Обычный_Мониторинг инвестиций" xfId="2" xr:uid="{D963B593-7227-47A4-A662-172C8387C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_&#1044;&#1083;&#1103;_&#1052;&#1072;&#1091;&#1083;&#1100;/&#1052;&#1040;&#1059;&#1051;&#1068;_&#1056;&#1040;&#1041;&#1054;&#1063;&#1040;&#1071;_&#1055;&#1069;&#1054;/!_&#1040;&#1056;&#1061;&#1048;&#1042;_&#1044;&#1054;_01.10.2021/!!_&#1064;&#1072;&#1073;&#1083;&#1086;&#1085;_&#1079;&#1072;&#1087;&#1088;&#1086;&#1089;&#1099;/FAS.JKH.OPEN.INFO.BALANCE/2021%20&#1075;&#1086;&#1076;/FAS.JKH.OPEN.INFO.BALANCE.WARM(v2.0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frmListIP"/>
      <sheetName val="REESTR_IP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F36" t="str">
            <v>да</v>
          </cell>
        </row>
        <row r="37">
          <cell r="F37" t="str">
            <v>17.02.2022</v>
          </cell>
        </row>
      </sheetData>
      <sheetData sheetId="5" refreshError="1"/>
      <sheetData sheetId="6" refreshError="1"/>
      <sheetData sheetId="7" refreshError="1"/>
      <sheetData sheetId="8">
        <row r="68">
          <cell r="G68">
            <v>1324.31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workbookViewId="0">
      <selection sqref="A1:E100"/>
    </sheetView>
  </sheetViews>
  <sheetFormatPr defaultRowHeight="14.4" x14ac:dyDescent="0.3"/>
  <cols>
    <col min="2" max="2" width="38.5546875" customWidth="1"/>
    <col min="4" max="4" width="44.21875" customWidth="1"/>
    <col min="5" max="5" width="56.6640625" customWidth="1"/>
  </cols>
  <sheetData>
    <row r="1" spans="1:5" x14ac:dyDescent="0.3">
      <c r="A1" s="1" t="s">
        <v>0</v>
      </c>
      <c r="B1" s="1"/>
      <c r="C1" s="1"/>
      <c r="D1" s="1"/>
      <c r="E1" s="1" t="s">
        <v>1</v>
      </c>
    </row>
    <row r="2" spans="1:5" ht="102.6" x14ac:dyDescent="0.3">
      <c r="A2" s="1" t="s">
        <v>2</v>
      </c>
      <c r="B2" s="2" t="s">
        <v>3</v>
      </c>
      <c r="C2" s="2" t="s">
        <v>4</v>
      </c>
      <c r="D2" s="3" t="s">
        <v>5</v>
      </c>
      <c r="E2" s="1"/>
    </row>
    <row r="3" spans="1:5" x14ac:dyDescent="0.3">
      <c r="A3" s="1"/>
      <c r="B3" s="2"/>
      <c r="C3" s="2"/>
      <c r="D3" s="4" t="s">
        <v>6</v>
      </c>
      <c r="E3" s="1"/>
    </row>
    <row r="4" spans="1:5" x14ac:dyDescent="0.3">
      <c r="A4" s="5" t="s">
        <v>7</v>
      </c>
      <c r="B4" s="5" t="s">
        <v>8</v>
      </c>
      <c r="C4" s="5" t="s">
        <v>9</v>
      </c>
      <c r="D4" s="6" t="e">
        <f>#REF!</f>
        <v>#REF!</v>
      </c>
      <c r="E4" s="6"/>
    </row>
    <row r="5" spans="1:5" ht="57" x14ac:dyDescent="0.3">
      <c r="A5" s="7" t="s">
        <v>7</v>
      </c>
      <c r="B5" s="8" t="s">
        <v>10</v>
      </c>
      <c r="C5" s="9" t="s">
        <v>11</v>
      </c>
      <c r="D5" s="10" t="str">
        <f>IF(buhg_flag="да",IF(dateBuhg="","Не указана",dateBuhg),"Не осуществлялась")</f>
        <v>17.02.2022</v>
      </c>
      <c r="E5" s="11" t="s">
        <v>12</v>
      </c>
    </row>
    <row r="6" spans="1:5" ht="22.8" x14ac:dyDescent="0.3">
      <c r="A6" s="7" t="s">
        <v>8</v>
      </c>
      <c r="B6" s="8" t="s">
        <v>13</v>
      </c>
      <c r="C6" s="9" t="s">
        <v>14</v>
      </c>
      <c r="D6" s="12">
        <v>19784</v>
      </c>
      <c r="E6" s="11" t="s">
        <v>15</v>
      </c>
    </row>
    <row r="7" spans="1:5" ht="34.200000000000003" x14ac:dyDescent="0.3">
      <c r="A7" s="7" t="s">
        <v>9</v>
      </c>
      <c r="B7" s="8" t="s">
        <v>16</v>
      </c>
      <c r="C7" s="9" t="s">
        <v>14</v>
      </c>
      <c r="D7" s="13">
        <f>SUM(D8:D9,D28,D31:D39,D42,D45,D49)</f>
        <v>42201.266000000003</v>
      </c>
      <c r="E7" s="11" t="s">
        <v>17</v>
      </c>
    </row>
    <row r="8" spans="1:5" ht="22.8" x14ac:dyDescent="0.3">
      <c r="A8" s="7" t="s">
        <v>18</v>
      </c>
      <c r="B8" s="14" t="s">
        <v>19</v>
      </c>
      <c r="C8" s="9" t="s">
        <v>14</v>
      </c>
      <c r="D8" s="12">
        <v>0</v>
      </c>
      <c r="E8" s="11"/>
    </row>
    <row r="9" spans="1:5" ht="22.8" x14ac:dyDescent="0.3">
      <c r="A9" s="7" t="s">
        <v>20</v>
      </c>
      <c r="B9" s="14" t="s">
        <v>21</v>
      </c>
      <c r="C9" s="9" t="s">
        <v>14</v>
      </c>
      <c r="D9" s="13">
        <f>SUMIF($E10:$E27,#REF!,D10:D27)</f>
        <v>0</v>
      </c>
      <c r="E9" s="11" t="s">
        <v>22</v>
      </c>
    </row>
    <row r="10" spans="1:5" x14ac:dyDescent="0.3">
      <c r="A10" s="15"/>
      <c r="B10" s="16"/>
      <c r="C10" s="17"/>
      <c r="D10" s="18"/>
      <c r="E10" s="19"/>
    </row>
    <row r="11" spans="1:5" x14ac:dyDescent="0.3">
      <c r="A11" s="20"/>
      <c r="B11" s="21"/>
      <c r="C11" s="17"/>
      <c r="D11" s="22"/>
      <c r="E11" s="19"/>
    </row>
    <row r="12" spans="1:5" x14ac:dyDescent="0.3">
      <c r="A12" s="20"/>
      <c r="B12" s="21"/>
      <c r="C12" s="17"/>
      <c r="D12" s="22"/>
      <c r="E12" s="19"/>
    </row>
    <row r="13" spans="1:5" x14ac:dyDescent="0.3">
      <c r="A13" s="20"/>
      <c r="B13" s="21"/>
      <c r="C13" s="17"/>
      <c r="D13" s="22"/>
      <c r="E13" s="19"/>
    </row>
    <row r="14" spans="1:5" x14ac:dyDescent="0.3">
      <c r="A14" s="20"/>
      <c r="B14" s="21"/>
      <c r="C14" s="17"/>
      <c r="D14" s="18"/>
      <c r="E14" s="19"/>
    </row>
    <row r="15" spans="1:5" ht="45.6" x14ac:dyDescent="0.3">
      <c r="A15" s="7" t="e">
        <f>#REF!</f>
        <v>#REF!</v>
      </c>
      <c r="B15" s="23" t="s">
        <v>23</v>
      </c>
      <c r="C15" s="9" t="s">
        <v>11</v>
      </c>
      <c r="D15" s="9" t="s">
        <v>11</v>
      </c>
      <c r="E15" s="11" t="s">
        <v>24</v>
      </c>
    </row>
    <row r="16" spans="1:5" x14ac:dyDescent="0.3">
      <c r="A16" s="24"/>
      <c r="B16" s="25" t="s">
        <v>25</v>
      </c>
      <c r="C16" s="26"/>
      <c r="D16" s="26">
        <f>D17*D18+D19</f>
        <v>9941.1988752600009</v>
      </c>
      <c r="E16" s="27"/>
    </row>
    <row r="17" spans="1:5" ht="45.6" x14ac:dyDescent="0.3">
      <c r="A17" s="28" t="e">
        <f>#REF!&amp;".1"</f>
        <v>#REF!</v>
      </c>
      <c r="B17" s="29" t="s">
        <v>26</v>
      </c>
      <c r="C17" s="30" t="s">
        <v>27</v>
      </c>
      <c r="D17" s="31">
        <v>4960.99</v>
      </c>
      <c r="E17" s="11" t="s">
        <v>28</v>
      </c>
    </row>
    <row r="18" spans="1:5" x14ac:dyDescent="0.3">
      <c r="A18" s="28" t="e">
        <f>#REF!&amp;".2"</f>
        <v>#REF!</v>
      </c>
      <c r="B18" s="29" t="s">
        <v>29</v>
      </c>
      <c r="C18" s="9" t="s">
        <v>14</v>
      </c>
      <c r="D18" s="31">
        <v>2.0038740000000002</v>
      </c>
      <c r="E18" s="11"/>
    </row>
    <row r="19" spans="1:5" x14ac:dyDescent="0.3">
      <c r="A19" s="28" t="e">
        <f>#REF!&amp;".3"</f>
        <v>#REF!</v>
      </c>
      <c r="B19" s="29" t="s">
        <v>30</v>
      </c>
      <c r="C19" s="9" t="s">
        <v>14</v>
      </c>
      <c r="D19" s="31">
        <v>0</v>
      </c>
      <c r="E19" s="11"/>
    </row>
    <row r="20" spans="1:5" x14ac:dyDescent="0.3">
      <c r="A20" s="28" t="e">
        <f>#REF!&amp;".4"</f>
        <v>#REF!</v>
      </c>
      <c r="B20" s="29" t="s">
        <v>31</v>
      </c>
      <c r="C20" s="9" t="s">
        <v>11</v>
      </c>
      <c r="D20" s="32" t="s">
        <v>32</v>
      </c>
      <c r="E20" s="11"/>
    </row>
    <row r="21" spans="1:5" ht="45.6" x14ac:dyDescent="0.3">
      <c r="A21" s="7" t="e">
        <f>#REF!</f>
        <v>#REF!</v>
      </c>
      <c r="B21" s="23" t="s">
        <v>33</v>
      </c>
      <c r="C21" s="9" t="s">
        <v>11</v>
      </c>
      <c r="D21" s="9" t="s">
        <v>11</v>
      </c>
      <c r="E21" s="11" t="s">
        <v>24</v>
      </c>
    </row>
    <row r="22" spans="1:5" x14ac:dyDescent="0.3">
      <c r="A22" s="24"/>
      <c r="B22" s="25" t="s">
        <v>25</v>
      </c>
      <c r="C22" s="26"/>
      <c r="D22" s="26">
        <f>D23*D24+D25</f>
        <v>4995.5395881599998</v>
      </c>
      <c r="E22" s="27"/>
    </row>
    <row r="23" spans="1:5" ht="45.6" x14ac:dyDescent="0.3">
      <c r="A23" s="28" t="e">
        <f>#REF!&amp;".1"</f>
        <v>#REF!</v>
      </c>
      <c r="B23" s="29" t="s">
        <v>26</v>
      </c>
      <c r="C23" s="30" t="s">
        <v>27</v>
      </c>
      <c r="D23" s="31">
        <v>2562.12</v>
      </c>
      <c r="E23" s="11" t="s">
        <v>28</v>
      </c>
    </row>
    <row r="24" spans="1:5" x14ac:dyDescent="0.3">
      <c r="A24" s="28" t="e">
        <f>#REF!&amp;".2"</f>
        <v>#REF!</v>
      </c>
      <c r="B24" s="29" t="s">
        <v>29</v>
      </c>
      <c r="C24" s="9" t="s">
        <v>14</v>
      </c>
      <c r="D24" s="31">
        <v>1.9497679999999999</v>
      </c>
      <c r="E24" s="11"/>
    </row>
    <row r="25" spans="1:5" x14ac:dyDescent="0.3">
      <c r="A25" s="28" t="e">
        <f>#REF!&amp;".3"</f>
        <v>#REF!</v>
      </c>
      <c r="B25" s="29" t="s">
        <v>30</v>
      </c>
      <c r="C25" s="9" t="s">
        <v>14</v>
      </c>
      <c r="D25" s="31">
        <v>0</v>
      </c>
      <c r="E25" s="11"/>
    </row>
    <row r="26" spans="1:5" x14ac:dyDescent="0.3">
      <c r="A26" s="28" t="e">
        <f>#REF!&amp;".4"</f>
        <v>#REF!</v>
      </c>
      <c r="B26" s="29" t="s">
        <v>31</v>
      </c>
      <c r="C26" s="9" t="s">
        <v>11</v>
      </c>
      <c r="D26" s="32" t="s">
        <v>32</v>
      </c>
      <c r="E26" s="11"/>
    </row>
    <row r="27" spans="1:5" x14ac:dyDescent="0.3">
      <c r="A27" s="33"/>
      <c r="B27" s="34" t="s">
        <v>34</v>
      </c>
      <c r="C27" s="35"/>
      <c r="D27" s="36"/>
      <c r="E27" s="37"/>
    </row>
    <row r="28" spans="1:5" ht="34.200000000000003" x14ac:dyDescent="0.3">
      <c r="A28" s="7" t="s">
        <v>35</v>
      </c>
      <c r="B28" s="14" t="s">
        <v>36</v>
      </c>
      <c r="C28" s="9" t="s">
        <v>14</v>
      </c>
      <c r="D28" s="12">
        <v>5674.45</v>
      </c>
      <c r="E28" s="11"/>
    </row>
    <row r="29" spans="1:5" ht="22.8" x14ac:dyDescent="0.3">
      <c r="A29" s="7" t="s">
        <v>37</v>
      </c>
      <c r="B29" s="38" t="s">
        <v>38</v>
      </c>
      <c r="C29" s="9" t="s">
        <v>39</v>
      </c>
      <c r="D29" s="12">
        <v>3.0857999999999999</v>
      </c>
      <c r="E29" s="11"/>
    </row>
    <row r="30" spans="1:5" ht="22.8" x14ac:dyDescent="0.3">
      <c r="A30" s="7" t="s">
        <v>40</v>
      </c>
      <c r="B30" s="38" t="s">
        <v>41</v>
      </c>
      <c r="C30" s="9" t="s">
        <v>42</v>
      </c>
      <c r="D30" s="39">
        <v>1838.9090000000001</v>
      </c>
      <c r="E30" s="11"/>
    </row>
    <row r="31" spans="1:5" ht="22.8" x14ac:dyDescent="0.3">
      <c r="A31" s="7" t="s">
        <v>43</v>
      </c>
      <c r="B31" s="14" t="s">
        <v>44</v>
      </c>
      <c r="C31" s="9" t="s">
        <v>14</v>
      </c>
      <c r="D31" s="12">
        <v>584.05600000000004</v>
      </c>
      <c r="E31" s="11"/>
    </row>
    <row r="32" spans="1:5" ht="22.8" x14ac:dyDescent="0.3">
      <c r="A32" s="7" t="s">
        <v>45</v>
      </c>
      <c r="B32" s="14" t="s">
        <v>46</v>
      </c>
      <c r="C32" s="9" t="s">
        <v>14</v>
      </c>
      <c r="D32" s="12">
        <v>28.6</v>
      </c>
      <c r="E32" s="11"/>
    </row>
    <row r="33" spans="1:5" ht="22.8" x14ac:dyDescent="0.3">
      <c r="A33" s="7" t="s">
        <v>47</v>
      </c>
      <c r="B33" s="14" t="s">
        <v>48</v>
      </c>
      <c r="C33" s="9" t="s">
        <v>14</v>
      </c>
      <c r="D33" s="12">
        <v>14384.2</v>
      </c>
      <c r="E33" s="11"/>
    </row>
    <row r="34" spans="1:5" ht="22.8" x14ac:dyDescent="0.3">
      <c r="A34" s="7" t="s">
        <v>49</v>
      </c>
      <c r="B34" s="14" t="s">
        <v>50</v>
      </c>
      <c r="C34" s="9" t="s">
        <v>14</v>
      </c>
      <c r="D34" s="12">
        <v>3747.02</v>
      </c>
      <c r="E34" s="11"/>
    </row>
    <row r="35" spans="1:5" ht="22.8" x14ac:dyDescent="0.3">
      <c r="A35" s="7" t="s">
        <v>51</v>
      </c>
      <c r="B35" s="14" t="s">
        <v>52</v>
      </c>
      <c r="C35" s="9" t="s">
        <v>14</v>
      </c>
      <c r="D35" s="12">
        <v>5390.48</v>
      </c>
      <c r="E35" s="11"/>
    </row>
    <row r="36" spans="1:5" ht="22.8" x14ac:dyDescent="0.3">
      <c r="A36" s="7" t="s">
        <v>53</v>
      </c>
      <c r="B36" s="14" t="s">
        <v>54</v>
      </c>
      <c r="C36" s="9" t="s">
        <v>14</v>
      </c>
      <c r="D36" s="12">
        <v>1607.95</v>
      </c>
      <c r="E36" s="11"/>
    </row>
    <row r="37" spans="1:5" ht="22.8" x14ac:dyDescent="0.3">
      <c r="A37" s="7" t="s">
        <v>55</v>
      </c>
      <c r="B37" s="14" t="s">
        <v>56</v>
      </c>
      <c r="C37" s="9" t="s">
        <v>14</v>
      </c>
      <c r="D37" s="12">
        <v>716.31</v>
      </c>
      <c r="E37" s="11"/>
    </row>
    <row r="38" spans="1:5" ht="34.200000000000003" x14ac:dyDescent="0.3">
      <c r="A38" s="7" t="s">
        <v>57</v>
      </c>
      <c r="B38" s="14" t="s">
        <v>58</v>
      </c>
      <c r="C38" s="9" t="s">
        <v>14</v>
      </c>
      <c r="D38" s="12">
        <v>2797.04</v>
      </c>
      <c r="E38" s="11"/>
    </row>
    <row r="39" spans="1:5" ht="22.8" x14ac:dyDescent="0.3">
      <c r="A39" s="7" t="s">
        <v>59</v>
      </c>
      <c r="B39" s="14" t="s">
        <v>60</v>
      </c>
      <c r="C39" s="9" t="s">
        <v>14</v>
      </c>
      <c r="D39" s="12">
        <v>3950.19</v>
      </c>
      <c r="E39" s="11" t="s">
        <v>61</v>
      </c>
    </row>
    <row r="40" spans="1:5" ht="22.8" x14ac:dyDescent="0.3">
      <c r="A40" s="7" t="s">
        <v>62</v>
      </c>
      <c r="B40" s="38" t="s">
        <v>63</v>
      </c>
      <c r="C40" s="9" t="s">
        <v>14</v>
      </c>
      <c r="D40" s="12">
        <v>0</v>
      </c>
      <c r="E40" s="11" t="s">
        <v>64</v>
      </c>
    </row>
    <row r="41" spans="1:5" ht="22.8" x14ac:dyDescent="0.3">
      <c r="A41" s="7" t="s">
        <v>65</v>
      </c>
      <c r="B41" s="38" t="s">
        <v>66</v>
      </c>
      <c r="C41" s="9" t="s">
        <v>14</v>
      </c>
      <c r="D41" s="12">
        <v>0</v>
      </c>
      <c r="E41" s="11" t="s">
        <v>67</v>
      </c>
    </row>
    <row r="42" spans="1:5" x14ac:dyDescent="0.3">
      <c r="A42" s="7" t="s">
        <v>68</v>
      </c>
      <c r="B42" s="14" t="s">
        <v>69</v>
      </c>
      <c r="C42" s="9" t="s">
        <v>14</v>
      </c>
      <c r="D42" s="12">
        <v>170.51</v>
      </c>
      <c r="E42" s="11" t="s">
        <v>70</v>
      </c>
    </row>
    <row r="43" spans="1:5" ht="22.8" x14ac:dyDescent="0.3">
      <c r="A43" s="7" t="s">
        <v>71</v>
      </c>
      <c r="B43" s="38" t="s">
        <v>63</v>
      </c>
      <c r="C43" s="9" t="s">
        <v>14</v>
      </c>
      <c r="D43" s="12">
        <v>0</v>
      </c>
      <c r="E43" s="11" t="s">
        <v>72</v>
      </c>
    </row>
    <row r="44" spans="1:5" ht="22.8" x14ac:dyDescent="0.3">
      <c r="A44" s="7" t="s">
        <v>73</v>
      </c>
      <c r="B44" s="38" t="s">
        <v>66</v>
      </c>
      <c r="C44" s="9" t="s">
        <v>14</v>
      </c>
      <c r="D44" s="12">
        <v>0</v>
      </c>
      <c r="E44" s="11" t="s">
        <v>74</v>
      </c>
    </row>
    <row r="45" spans="1:5" ht="22.8" x14ac:dyDescent="0.3">
      <c r="A45" s="40" t="s">
        <v>75</v>
      </c>
      <c r="B45" s="14" t="s">
        <v>76</v>
      </c>
      <c r="C45" s="41" t="s">
        <v>14</v>
      </c>
      <c r="D45" s="12">
        <v>1324.31</v>
      </c>
      <c r="E45" s="11"/>
    </row>
    <row r="46" spans="1:5" ht="57" x14ac:dyDescent="0.3">
      <c r="A46" s="42"/>
      <c r="B46" s="38" t="s">
        <v>77</v>
      </c>
      <c r="C46" s="43"/>
      <c r="D46" s="44" t="s">
        <v>78</v>
      </c>
      <c r="E46" s="11"/>
    </row>
    <row r="47" spans="1:5" x14ac:dyDescent="0.3">
      <c r="A47" s="45"/>
      <c r="B47" s="46"/>
      <c r="C47" s="47"/>
      <c r="D47" s="22"/>
      <c r="E47" s="19"/>
    </row>
    <row r="48" spans="1:5" x14ac:dyDescent="0.3">
      <c r="A48" s="48"/>
      <c r="B48" s="49"/>
      <c r="C48" s="50"/>
      <c r="D48" s="51" t="s">
        <v>79</v>
      </c>
      <c r="E48" s="19"/>
    </row>
    <row r="49" spans="1:5" ht="34.200000000000003" x14ac:dyDescent="0.3">
      <c r="A49" s="52" t="s">
        <v>80</v>
      </c>
      <c r="B49" s="53" t="s">
        <v>81</v>
      </c>
      <c r="C49" s="54" t="s">
        <v>14</v>
      </c>
      <c r="D49" s="55">
        <f>SUM(D50:D53)</f>
        <v>1826.15</v>
      </c>
      <c r="E49" s="11" t="s">
        <v>82</v>
      </c>
    </row>
    <row r="50" spans="1:5" x14ac:dyDescent="0.3">
      <c r="A50" s="56" t="s">
        <v>83</v>
      </c>
      <c r="B50" s="38"/>
      <c r="C50" s="9"/>
      <c r="D50" s="57"/>
      <c r="E50" s="58"/>
    </row>
    <row r="51" spans="1:5" ht="34.200000000000003" x14ac:dyDescent="0.3">
      <c r="A51" s="56" t="s">
        <v>84</v>
      </c>
      <c r="B51" s="59" t="s">
        <v>85</v>
      </c>
      <c r="C51" s="9" t="s">
        <v>14</v>
      </c>
      <c r="D51" s="31">
        <v>980.84</v>
      </c>
      <c r="E51" s="60" t="s">
        <v>86</v>
      </c>
    </row>
    <row r="52" spans="1:5" ht="34.200000000000003" x14ac:dyDescent="0.3">
      <c r="A52" s="56" t="s">
        <v>87</v>
      </c>
      <c r="B52" s="59" t="s">
        <v>88</v>
      </c>
      <c r="C52" s="9" t="s">
        <v>14</v>
      </c>
      <c r="D52" s="31">
        <v>845.31</v>
      </c>
      <c r="E52" s="60" t="s">
        <v>86</v>
      </c>
    </row>
    <row r="53" spans="1:5" x14ac:dyDescent="0.3">
      <c r="A53" s="33"/>
      <c r="B53" s="34" t="s">
        <v>89</v>
      </c>
      <c r="C53" s="35"/>
      <c r="D53" s="36"/>
      <c r="E53" s="37"/>
    </row>
    <row r="54" spans="1:5" ht="34.200000000000003" x14ac:dyDescent="0.3">
      <c r="A54" s="7" t="s">
        <v>90</v>
      </c>
      <c r="B54" s="8" t="s">
        <v>91</v>
      </c>
      <c r="C54" s="9" t="s">
        <v>14</v>
      </c>
      <c r="D54" s="12">
        <v>-37354</v>
      </c>
      <c r="E54" s="11"/>
    </row>
    <row r="55" spans="1:5" ht="22.8" x14ac:dyDescent="0.3">
      <c r="A55" s="7" t="s">
        <v>92</v>
      </c>
      <c r="B55" s="8" t="s">
        <v>93</v>
      </c>
      <c r="C55" s="9" t="s">
        <v>14</v>
      </c>
      <c r="D55" s="12">
        <v>-39968.78</v>
      </c>
      <c r="E55" s="11" t="s">
        <v>94</v>
      </c>
    </row>
    <row r="56" spans="1:5" ht="45.6" x14ac:dyDescent="0.3">
      <c r="A56" s="7" t="s">
        <v>95</v>
      </c>
      <c r="B56" s="14" t="s">
        <v>96</v>
      </c>
      <c r="C56" s="9" t="s">
        <v>14</v>
      </c>
      <c r="D56" s="12">
        <v>0</v>
      </c>
      <c r="E56" s="11"/>
    </row>
    <row r="57" spans="1:5" ht="22.8" x14ac:dyDescent="0.3">
      <c r="A57" s="7" t="s">
        <v>97</v>
      </c>
      <c r="B57" s="8" t="s">
        <v>98</v>
      </c>
      <c r="C57" s="9" t="s">
        <v>14</v>
      </c>
      <c r="D57" s="12">
        <v>0</v>
      </c>
      <c r="E57" s="11" t="s">
        <v>99</v>
      </c>
    </row>
    <row r="58" spans="1:5" ht="34.200000000000003" x14ac:dyDescent="0.3">
      <c r="A58" s="7" t="s">
        <v>100</v>
      </c>
      <c r="B58" s="14" t="s">
        <v>101</v>
      </c>
      <c r="C58" s="9" t="s">
        <v>14</v>
      </c>
      <c r="D58" s="12">
        <v>0</v>
      </c>
      <c r="E58" s="11" t="s">
        <v>102</v>
      </c>
    </row>
    <row r="59" spans="1:5" ht="22.8" x14ac:dyDescent="0.3">
      <c r="A59" s="7" t="s">
        <v>103</v>
      </c>
      <c r="B59" s="38" t="s">
        <v>104</v>
      </c>
      <c r="C59" s="9" t="s">
        <v>14</v>
      </c>
      <c r="D59" s="12">
        <v>0</v>
      </c>
      <c r="E59" s="11" t="s">
        <v>105</v>
      </c>
    </row>
    <row r="60" spans="1:5" ht="22.8" x14ac:dyDescent="0.3">
      <c r="A60" s="7" t="s">
        <v>106</v>
      </c>
      <c r="B60" s="38" t="s">
        <v>107</v>
      </c>
      <c r="C60" s="9" t="s">
        <v>14</v>
      </c>
      <c r="D60" s="12">
        <v>0</v>
      </c>
      <c r="E60" s="11" t="s">
        <v>108</v>
      </c>
    </row>
    <row r="61" spans="1:5" ht="22.8" x14ac:dyDescent="0.3">
      <c r="A61" s="7" t="s">
        <v>109</v>
      </c>
      <c r="B61" s="14" t="s">
        <v>110</v>
      </c>
      <c r="C61" s="9" t="s">
        <v>14</v>
      </c>
      <c r="D61" s="12">
        <v>0</v>
      </c>
      <c r="E61" s="11"/>
    </row>
    <row r="62" spans="1:5" ht="57" x14ac:dyDescent="0.3">
      <c r="A62" s="7" t="s">
        <v>111</v>
      </c>
      <c r="B62" s="8" t="s">
        <v>112</v>
      </c>
      <c r="C62" s="9" t="s">
        <v>113</v>
      </c>
      <c r="D62" s="61" t="s">
        <v>114</v>
      </c>
      <c r="E62" s="11" t="s">
        <v>115</v>
      </c>
    </row>
    <row r="63" spans="1:5" ht="68.400000000000006" x14ac:dyDescent="0.3">
      <c r="A63" s="7" t="s">
        <v>116</v>
      </c>
      <c r="B63" s="8" t="s">
        <v>117</v>
      </c>
      <c r="C63" s="9" t="s">
        <v>118</v>
      </c>
      <c r="D63" s="12">
        <v>12.78</v>
      </c>
      <c r="E63" s="11" t="s">
        <v>119</v>
      </c>
    </row>
    <row r="64" spans="1:5" x14ac:dyDescent="0.3">
      <c r="A64" s="62" t="s">
        <v>120</v>
      </c>
      <c r="B64" s="63"/>
      <c r="C64" s="64"/>
      <c r="D64" s="65"/>
      <c r="E64" s="66"/>
    </row>
    <row r="65" spans="1:5" ht="22.8" x14ac:dyDescent="0.3">
      <c r="A65" s="7" t="s">
        <v>121</v>
      </c>
      <c r="B65" s="67" t="s">
        <v>122</v>
      </c>
      <c r="C65" s="9" t="s">
        <v>118</v>
      </c>
      <c r="D65" s="31">
        <v>0.4</v>
      </c>
      <c r="E65" s="11" t="s">
        <v>123</v>
      </c>
    </row>
    <row r="66" spans="1:5" ht="22.8" x14ac:dyDescent="0.3">
      <c r="A66" s="7" t="s">
        <v>124</v>
      </c>
      <c r="B66" s="67" t="s">
        <v>125</v>
      </c>
      <c r="C66" s="9" t="s">
        <v>118</v>
      </c>
      <c r="D66" s="31">
        <v>7.8</v>
      </c>
      <c r="E66" s="11" t="s">
        <v>123</v>
      </c>
    </row>
    <row r="67" spans="1:5" ht="22.8" x14ac:dyDescent="0.3">
      <c r="A67" s="7" t="s">
        <v>126</v>
      </c>
      <c r="B67" s="67" t="s">
        <v>127</v>
      </c>
      <c r="C67" s="9" t="s">
        <v>118</v>
      </c>
      <c r="D67" s="31">
        <v>4.58</v>
      </c>
      <c r="E67" s="11" t="s">
        <v>123</v>
      </c>
    </row>
    <row r="68" spans="1:5" ht="34.200000000000003" x14ac:dyDescent="0.3">
      <c r="A68" s="33"/>
      <c r="B68" s="68" t="s">
        <v>128</v>
      </c>
      <c r="C68" s="35"/>
      <c r="D68" s="36"/>
      <c r="E68" s="69" t="s">
        <v>129</v>
      </c>
    </row>
    <row r="69" spans="1:5" ht="34.200000000000003" x14ac:dyDescent="0.3">
      <c r="A69" s="7" t="s">
        <v>130</v>
      </c>
      <c r="B69" s="14" t="s">
        <v>131</v>
      </c>
      <c r="C69" s="9" t="s">
        <v>118</v>
      </c>
      <c r="D69" s="12">
        <v>1.9238999999999999</v>
      </c>
      <c r="E69" s="11" t="s">
        <v>132</v>
      </c>
    </row>
    <row r="70" spans="1:5" ht="34.200000000000003" x14ac:dyDescent="0.3">
      <c r="A70" s="7" t="s">
        <v>133</v>
      </c>
      <c r="B70" s="14" t="s">
        <v>134</v>
      </c>
      <c r="C70" s="9" t="s">
        <v>135</v>
      </c>
      <c r="D70" s="39">
        <v>14.654400000000001</v>
      </c>
      <c r="E70" s="11" t="s">
        <v>136</v>
      </c>
    </row>
    <row r="71" spans="1:5" ht="22.8" x14ac:dyDescent="0.3">
      <c r="A71" s="7" t="s">
        <v>137</v>
      </c>
      <c r="B71" s="14" t="s">
        <v>138</v>
      </c>
      <c r="C71" s="9" t="s">
        <v>135</v>
      </c>
      <c r="D71" s="39">
        <v>0</v>
      </c>
      <c r="E71" s="11" t="s">
        <v>139</v>
      </c>
    </row>
    <row r="72" spans="1:5" ht="57" x14ac:dyDescent="0.3">
      <c r="A72" s="7" t="s">
        <v>140</v>
      </c>
      <c r="B72" s="14" t="s">
        <v>141</v>
      </c>
      <c r="C72" s="9" t="s">
        <v>135</v>
      </c>
      <c r="D72" s="39">
        <v>7.718</v>
      </c>
      <c r="E72" s="11" t="s">
        <v>142</v>
      </c>
    </row>
    <row r="73" spans="1:5" x14ac:dyDescent="0.3">
      <c r="A73" s="7" t="s">
        <v>143</v>
      </c>
      <c r="B73" s="38" t="s">
        <v>144</v>
      </c>
      <c r="C73" s="9" t="s">
        <v>135</v>
      </c>
      <c r="D73" s="39">
        <f>D74</f>
        <v>2.9769999999999999</v>
      </c>
      <c r="E73" s="11"/>
    </row>
    <row r="74" spans="1:5" ht="68.400000000000006" x14ac:dyDescent="0.3">
      <c r="A74" s="7" t="s">
        <v>145</v>
      </c>
      <c r="B74" s="29" t="s">
        <v>146</v>
      </c>
      <c r="C74" s="9" t="s">
        <v>135</v>
      </c>
      <c r="D74" s="39">
        <v>2.9769999999999999</v>
      </c>
      <c r="E74" s="11"/>
    </row>
    <row r="75" spans="1:5" ht="34.200000000000003" x14ac:dyDescent="0.3">
      <c r="A75" s="7" t="s">
        <v>147</v>
      </c>
      <c r="B75" s="14" t="s">
        <v>148</v>
      </c>
      <c r="C75" s="9" t="s">
        <v>135</v>
      </c>
      <c r="D75" s="39">
        <f>D72-D74</f>
        <v>4.7409999999999997</v>
      </c>
      <c r="E75" s="11"/>
    </row>
    <row r="76" spans="1:5" ht="34.200000000000003" x14ac:dyDescent="0.3">
      <c r="A76" s="7" t="s">
        <v>149</v>
      </c>
      <c r="B76" s="8" t="s">
        <v>150</v>
      </c>
      <c r="C76" s="9" t="s">
        <v>151</v>
      </c>
      <c r="D76" s="70"/>
      <c r="E76" s="11"/>
    </row>
    <row r="77" spans="1:5" ht="22.8" x14ac:dyDescent="0.3">
      <c r="A77" s="7" t="s">
        <v>152</v>
      </c>
      <c r="B77" s="8" t="s">
        <v>153</v>
      </c>
      <c r="C77" s="9" t="s">
        <v>154</v>
      </c>
      <c r="D77" s="12">
        <v>6.4381000000000004</v>
      </c>
      <c r="E77" s="11"/>
    </row>
    <row r="78" spans="1:5" ht="34.200000000000003" x14ac:dyDescent="0.3">
      <c r="A78" s="7" t="s">
        <v>155</v>
      </c>
      <c r="B78" s="14" t="s">
        <v>156</v>
      </c>
      <c r="C78" s="9" t="s">
        <v>154</v>
      </c>
      <c r="D78" s="12">
        <v>2.4630000000000001</v>
      </c>
      <c r="E78" s="11" t="s">
        <v>157</v>
      </c>
    </row>
    <row r="79" spans="1:5" ht="22.8" x14ac:dyDescent="0.3">
      <c r="A79" s="7" t="s">
        <v>158</v>
      </c>
      <c r="B79" s="8" t="s">
        <v>159</v>
      </c>
      <c r="C79" s="9" t="s">
        <v>160</v>
      </c>
      <c r="D79" s="12">
        <v>54</v>
      </c>
      <c r="E79" s="11"/>
    </row>
    <row r="80" spans="1:5" ht="22.8" x14ac:dyDescent="0.3">
      <c r="A80" s="7" t="s">
        <v>161</v>
      </c>
      <c r="B80" s="8" t="s">
        <v>162</v>
      </c>
      <c r="C80" s="9" t="s">
        <v>160</v>
      </c>
      <c r="D80" s="12">
        <v>10</v>
      </c>
      <c r="E80" s="11"/>
    </row>
    <row r="81" spans="1:5" ht="68.400000000000006" x14ac:dyDescent="0.3">
      <c r="A81" s="7" t="s">
        <v>163</v>
      </c>
      <c r="B81" s="8" t="s">
        <v>164</v>
      </c>
      <c r="C81" s="9" t="s">
        <v>165</v>
      </c>
      <c r="D81" s="71"/>
      <c r="E81" s="11" t="s">
        <v>166</v>
      </c>
    </row>
    <row r="82" spans="1:5" x14ac:dyDescent="0.3">
      <c r="A82" s="72" t="s">
        <v>167</v>
      </c>
      <c r="B82" s="73"/>
      <c r="C82" s="64"/>
      <c r="D82" s="65"/>
      <c r="E82" s="66"/>
    </row>
    <row r="83" spans="1:5" ht="34.200000000000003" x14ac:dyDescent="0.3">
      <c r="A83" s="33"/>
      <c r="B83" s="68" t="s">
        <v>128</v>
      </c>
      <c r="C83" s="35"/>
      <c r="D83" s="36"/>
      <c r="E83" s="69" t="s">
        <v>168</v>
      </c>
    </row>
    <row r="84" spans="1:5" ht="68.400000000000006" x14ac:dyDescent="0.3">
      <c r="A84" s="7" t="s">
        <v>169</v>
      </c>
      <c r="B84" s="8" t="s">
        <v>170</v>
      </c>
      <c r="C84" s="9" t="s">
        <v>171</v>
      </c>
      <c r="D84" s="39">
        <v>265.63299999999998</v>
      </c>
      <c r="E84" s="11" t="s">
        <v>172</v>
      </c>
    </row>
    <row r="85" spans="1:5" x14ac:dyDescent="0.3">
      <c r="A85" s="62" t="s">
        <v>173</v>
      </c>
      <c r="B85" s="63"/>
      <c r="C85" s="64"/>
      <c r="D85" s="65"/>
      <c r="E85" s="66"/>
    </row>
    <row r="86" spans="1:5" ht="34.200000000000003" x14ac:dyDescent="0.3">
      <c r="A86" s="7" t="s">
        <v>174</v>
      </c>
      <c r="B86" s="67" t="s">
        <v>122</v>
      </c>
      <c r="C86" s="9" t="s">
        <v>171</v>
      </c>
      <c r="D86" s="74">
        <v>276.5</v>
      </c>
      <c r="E86" s="11" t="s">
        <v>175</v>
      </c>
    </row>
    <row r="87" spans="1:5" ht="34.200000000000003" x14ac:dyDescent="0.3">
      <c r="A87" s="7" t="s">
        <v>176</v>
      </c>
      <c r="B87" s="67" t="s">
        <v>125</v>
      </c>
      <c r="C87" s="9" t="s">
        <v>171</v>
      </c>
      <c r="D87" s="74">
        <v>292.2</v>
      </c>
      <c r="E87" s="11" t="s">
        <v>175</v>
      </c>
    </row>
    <row r="88" spans="1:5" ht="34.200000000000003" x14ac:dyDescent="0.3">
      <c r="A88" s="7" t="s">
        <v>177</v>
      </c>
      <c r="B88" s="67" t="s">
        <v>127</v>
      </c>
      <c r="C88" s="9" t="s">
        <v>171</v>
      </c>
      <c r="D88" s="74">
        <v>228.2</v>
      </c>
      <c r="E88" s="11" t="s">
        <v>175</v>
      </c>
    </row>
    <row r="89" spans="1:5" ht="34.200000000000003" x14ac:dyDescent="0.3">
      <c r="A89" s="33"/>
      <c r="B89" s="68" t="s">
        <v>128</v>
      </c>
      <c r="C89" s="35"/>
      <c r="D89" s="36"/>
      <c r="E89" s="69" t="s">
        <v>178</v>
      </c>
    </row>
    <row r="90" spans="1:5" ht="57" x14ac:dyDescent="0.3">
      <c r="A90" s="7" t="s">
        <v>179</v>
      </c>
      <c r="B90" s="8" t="s">
        <v>180</v>
      </c>
      <c r="C90" s="9" t="s">
        <v>171</v>
      </c>
      <c r="D90" s="39">
        <v>546.36599999999999</v>
      </c>
      <c r="E90" s="11" t="s">
        <v>181</v>
      </c>
    </row>
    <row r="91" spans="1:5" x14ac:dyDescent="0.3">
      <c r="A91" s="62" t="s">
        <v>182</v>
      </c>
      <c r="B91" s="63"/>
      <c r="C91" s="64"/>
      <c r="D91" s="65"/>
      <c r="E91" s="66"/>
    </row>
    <row r="92" spans="1:5" ht="34.200000000000003" x14ac:dyDescent="0.3">
      <c r="A92" s="7" t="s">
        <v>183</v>
      </c>
      <c r="B92" s="67" t="s">
        <v>122</v>
      </c>
      <c r="C92" s="9" t="s">
        <v>171</v>
      </c>
      <c r="D92" s="74">
        <v>453</v>
      </c>
      <c r="E92" s="11" t="s">
        <v>184</v>
      </c>
    </row>
    <row r="93" spans="1:5" ht="34.200000000000003" x14ac:dyDescent="0.3">
      <c r="A93" s="7" t="s">
        <v>185</v>
      </c>
      <c r="B93" s="67" t="s">
        <v>125</v>
      </c>
      <c r="C93" s="9" t="s">
        <v>171</v>
      </c>
      <c r="D93" s="74">
        <v>385.9</v>
      </c>
      <c r="E93" s="11" t="s">
        <v>184</v>
      </c>
    </row>
    <row r="94" spans="1:5" ht="34.200000000000003" x14ac:dyDescent="0.3">
      <c r="A94" s="7" t="s">
        <v>186</v>
      </c>
      <c r="B94" s="67" t="s">
        <v>127</v>
      </c>
      <c r="C94" s="9" t="s">
        <v>171</v>
      </c>
      <c r="D94" s="74">
        <v>347.2</v>
      </c>
      <c r="E94" s="11" t="s">
        <v>184</v>
      </c>
    </row>
    <row r="95" spans="1:5" ht="34.200000000000003" x14ac:dyDescent="0.3">
      <c r="A95" s="33"/>
      <c r="B95" s="68" t="s">
        <v>128</v>
      </c>
      <c r="C95" s="35"/>
      <c r="D95" s="36"/>
      <c r="E95" s="69" t="s">
        <v>187</v>
      </c>
    </row>
    <row r="96" spans="1:5" ht="45.6" x14ac:dyDescent="0.3">
      <c r="A96" s="7" t="s">
        <v>188</v>
      </c>
      <c r="B96" s="8" t="s">
        <v>189</v>
      </c>
      <c r="C96" s="9" t="s">
        <v>190</v>
      </c>
      <c r="D96" s="12">
        <v>0.22259999999999999</v>
      </c>
      <c r="E96" s="11" t="s">
        <v>191</v>
      </c>
    </row>
    <row r="97" spans="1:5" ht="45.6" x14ac:dyDescent="0.3">
      <c r="A97" s="7" t="s">
        <v>192</v>
      </c>
      <c r="B97" s="8" t="s">
        <v>193</v>
      </c>
      <c r="C97" s="9" t="s">
        <v>194</v>
      </c>
      <c r="D97" s="12">
        <v>17.163</v>
      </c>
      <c r="E97" s="11" t="s">
        <v>191</v>
      </c>
    </row>
    <row r="98" spans="1:5" ht="102.6" x14ac:dyDescent="0.3">
      <c r="A98" s="7" t="s">
        <v>195</v>
      </c>
      <c r="B98" s="8" t="s">
        <v>196</v>
      </c>
      <c r="C98" s="9" t="s">
        <v>113</v>
      </c>
      <c r="D98" s="75"/>
      <c r="E98" s="11" t="s">
        <v>197</v>
      </c>
    </row>
    <row r="99" spans="1:5" ht="22.8" x14ac:dyDescent="0.3">
      <c r="A99" s="7" t="s">
        <v>198</v>
      </c>
      <c r="B99" s="14" t="s">
        <v>199</v>
      </c>
      <c r="C99" s="9" t="s">
        <v>113</v>
      </c>
      <c r="D99" s="75"/>
      <c r="E99" s="11" t="s">
        <v>197</v>
      </c>
    </row>
    <row r="100" spans="1:5" ht="22.8" x14ac:dyDescent="0.3">
      <c r="A100" s="7" t="s">
        <v>200</v>
      </c>
      <c r="B100" s="14" t="s">
        <v>201</v>
      </c>
      <c r="C100" s="9" t="s">
        <v>113</v>
      </c>
      <c r="D100" s="75"/>
      <c r="E100" s="11" t="s">
        <v>197</v>
      </c>
    </row>
  </sheetData>
  <mergeCells count="9">
    <mergeCell ref="A47:A48"/>
    <mergeCell ref="C47:C48"/>
    <mergeCell ref="A1:D1"/>
    <mergeCell ref="E1:E3"/>
    <mergeCell ref="A2:A3"/>
    <mergeCell ref="B2:B3"/>
    <mergeCell ref="C2:C3"/>
    <mergeCell ref="A45:A46"/>
    <mergeCell ref="C45:C46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D20 D26" xr:uid="{2FF4156F-D144-4AB7-B3B9-BAACCA2E8141}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B15 B21" xr:uid="{C0C3AF68-936A-4B38-80FF-569EC2F9702D}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B65:B67 B86:B88 B92:B94" xr:uid="{C5FC632B-161C-459D-97BF-170AB350CA1D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D46 D48" xr:uid="{0D61D04B-BAD1-46EA-8AE4-25369FF05AAD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62 D98:D100" xr:uid="{C85E937D-C1E5-493C-B655-0EAB3000D8EC}">
      <formula1>900</formula1>
    </dataValidation>
    <dataValidation type="decimal" allowBlank="1" showErrorMessage="1" errorTitle="Ошибка" error="Допускается ввод только действительных чисел!" sqref="D54:D55" xr:uid="{23703BB2-478A-4346-BB98-C8AFBCABF945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D50 B51:B52" xr:uid="{34D5B6AF-7E42-4426-971D-960C27C88A4F}">
      <formula1>900</formula1>
    </dataValidation>
    <dataValidation type="decimal" allowBlank="1" showErrorMessage="1" errorTitle="Ошибка" error="Допускается ввод только действительных чисел!" sqref="D57:D61 D96:D97 D76:D81 D84 D90 D69 D63 D65:D67" xr:uid="{7A80A7D6-161C-4C1B-B551-E34DDED32050}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D10 D14 C17 C23" xr:uid="{92964FF1-5ADD-4E88-8FE4-AA69C1227179}">
      <formula1>900</formula1>
    </dataValidation>
    <dataValidation type="decimal" allowBlank="1" showErrorMessage="1" errorTitle="Ошибка" error="Допускается ввод только неотрицательных чисел!" sqref="D6 D47 D49 D56 D11:D13 D28:D45 D8 D70:D75 D17:D19 D23:D25 D51:D52 D86:D88 D92:D94" xr:uid="{666DC9F9-2686-4561-9A62-9C8AD78D4A46}">
      <formula1>0</formula1>
      <formula2>9.99999999999999E+23</formula2>
    </dataValidation>
  </dataValidations>
  <hyperlinks>
    <hyperlink ref="D62" location="'Форма 4.3.1'!$G$85" tooltip="Кликните по гиперссылке, чтобы перейти по гиперссылке или отредактировать её" display="https://portal.eias.ru/Portal/DownloadPage.aspx?type=12&amp;guid=534b53d1-34d5-4c8f-9835-357144f9ef7b" xr:uid="{FD43A3F3-CB7A-4A1D-8AF4-F00CA86CE204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05AB2-6548-45DF-A61F-C52F9FBAAF0F}">
  <dimension ref="A1:P19"/>
  <sheetViews>
    <sheetView topLeftCell="A4" workbookViewId="0">
      <selection sqref="A1:P19"/>
    </sheetView>
  </sheetViews>
  <sheetFormatPr defaultRowHeight="14.4" x14ac:dyDescent="0.3"/>
  <cols>
    <col min="1" max="1" width="3.88671875" customWidth="1"/>
    <col min="2" max="2" width="8.109375" customWidth="1"/>
    <col min="3" max="3" width="13.77734375" customWidth="1"/>
    <col min="4" max="4" width="27.44140625" customWidth="1"/>
    <col min="7" max="7" width="18.109375" customWidth="1"/>
    <col min="8" max="8" width="25.33203125" customWidth="1"/>
    <col min="11" max="11" width="18.44140625" customWidth="1"/>
    <col min="16" max="16" width="73.33203125" customWidth="1"/>
  </cols>
  <sheetData>
    <row r="1" spans="1:1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1</v>
      </c>
    </row>
    <row r="2" spans="1:16" ht="91.2" x14ac:dyDescent="0.3">
      <c r="A2" s="9" t="s">
        <v>2</v>
      </c>
      <c r="B2" s="1" t="s">
        <v>2</v>
      </c>
      <c r="C2" s="1"/>
      <c r="D2" s="9" t="s">
        <v>3</v>
      </c>
      <c r="E2" s="1" t="s">
        <v>2</v>
      </c>
      <c r="F2" s="1"/>
      <c r="G2" s="9" t="s">
        <v>202</v>
      </c>
      <c r="H2" s="9" t="s">
        <v>203</v>
      </c>
      <c r="I2" s="1" t="s">
        <v>2</v>
      </c>
      <c r="J2" s="1"/>
      <c r="K2" s="9" t="s">
        <v>204</v>
      </c>
      <c r="L2" s="9" t="s">
        <v>205</v>
      </c>
      <c r="M2" s="9" t="s">
        <v>206</v>
      </c>
      <c r="N2" s="9" t="s">
        <v>207</v>
      </c>
      <c r="O2" s="9" t="s">
        <v>208</v>
      </c>
      <c r="P2" s="1"/>
    </row>
    <row r="3" spans="1:16" x14ac:dyDescent="0.3">
      <c r="A3" s="76" t="s">
        <v>7</v>
      </c>
      <c r="B3" s="76"/>
      <c r="C3" s="76" t="s">
        <v>8</v>
      </c>
      <c r="D3" s="76" t="s">
        <v>9</v>
      </c>
      <c r="E3" s="76"/>
      <c r="F3" s="76" t="s">
        <v>90</v>
      </c>
      <c r="G3" s="76" t="s">
        <v>92</v>
      </c>
      <c r="H3" s="76" t="s">
        <v>97</v>
      </c>
      <c r="I3" s="76"/>
      <c r="J3" s="76" t="s">
        <v>111</v>
      </c>
      <c r="K3" s="76" t="s">
        <v>116</v>
      </c>
      <c r="L3" s="76" t="s">
        <v>130</v>
      </c>
      <c r="M3" s="76" t="s">
        <v>133</v>
      </c>
      <c r="N3" s="76" t="s">
        <v>140</v>
      </c>
      <c r="O3" s="76" t="s">
        <v>149</v>
      </c>
      <c r="P3" s="76" t="s">
        <v>152</v>
      </c>
    </row>
    <row r="4" spans="1:16" x14ac:dyDescent="0.3">
      <c r="A4" s="77"/>
      <c r="B4" s="77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80"/>
      <c r="P4" s="78"/>
    </row>
    <row r="5" spans="1:16" x14ac:dyDescent="0.3">
      <c r="A5" s="81" t="s">
        <v>209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6" x14ac:dyDescent="0.3">
      <c r="A6" s="84" t="s">
        <v>7</v>
      </c>
      <c r="B6" s="85" t="s">
        <v>5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1:16" ht="34.200000000000003" x14ac:dyDescent="0.3">
      <c r="A7" s="84"/>
      <c r="B7" s="88" t="s">
        <v>210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13">
        <f>SUMIF(Q8:Q13,"i",N8:N13)</f>
        <v>0</v>
      </c>
      <c r="O7" s="89"/>
      <c r="P7" s="8" t="s">
        <v>211</v>
      </c>
    </row>
    <row r="8" spans="1:16" x14ac:dyDescent="0.3">
      <c r="A8" s="84"/>
      <c r="B8" s="90"/>
      <c r="C8" s="90">
        <v>0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27"/>
    </row>
    <row r="9" spans="1:16" ht="72" x14ac:dyDescent="0.3">
      <c r="A9" s="84"/>
      <c r="B9" s="91" t="s">
        <v>212</v>
      </c>
      <c r="C9" s="84" t="s">
        <v>7</v>
      </c>
      <c r="D9" s="92" t="s">
        <v>213</v>
      </c>
      <c r="E9" s="11"/>
      <c r="F9" s="93" t="s">
        <v>7</v>
      </c>
      <c r="G9" s="94" t="s">
        <v>214</v>
      </c>
      <c r="H9" s="95" t="s">
        <v>11</v>
      </c>
      <c r="I9" s="96" t="s">
        <v>11</v>
      </c>
      <c r="J9" s="97"/>
      <c r="K9" s="95" t="s">
        <v>11</v>
      </c>
      <c r="L9" s="95" t="s">
        <v>11</v>
      </c>
      <c r="M9" s="95" t="s">
        <v>11</v>
      </c>
      <c r="N9" s="98">
        <f>SUM(N10:N12)</f>
        <v>750</v>
      </c>
      <c r="O9" s="98" t="e">
        <f ca="1">nerr((N9/List01_costs_OPS_22)*100)</f>
        <v>#NAME?</v>
      </c>
      <c r="P9" s="88" t="s">
        <v>215</v>
      </c>
    </row>
    <row r="10" spans="1:16" ht="22.8" x14ac:dyDescent="0.3">
      <c r="A10" s="84"/>
      <c r="B10" s="99"/>
      <c r="C10" s="84"/>
      <c r="D10" s="100"/>
      <c r="E10" s="1"/>
      <c r="F10" s="101" t="s">
        <v>216</v>
      </c>
      <c r="G10" s="102" t="s">
        <v>32</v>
      </c>
      <c r="H10" s="103" t="s">
        <v>217</v>
      </c>
      <c r="I10" s="104"/>
      <c r="J10" s="105" t="s">
        <v>7</v>
      </c>
      <c r="K10" s="106" t="s">
        <v>218</v>
      </c>
      <c r="L10" s="107">
        <v>1</v>
      </c>
      <c r="M10" s="108" t="s">
        <v>219</v>
      </c>
      <c r="N10" s="107">
        <v>750</v>
      </c>
      <c r="O10" s="109" t="e">
        <f ca="1">nerr(costs_OPS/List01_costs_OPS)*100</f>
        <v>#NAME?</v>
      </c>
      <c r="P10" s="88"/>
    </row>
    <row r="11" spans="1:16" x14ac:dyDescent="0.3">
      <c r="A11" s="84"/>
      <c r="B11" s="99"/>
      <c r="C11" s="84"/>
      <c r="D11" s="100"/>
      <c r="E11" s="1"/>
      <c r="F11" s="101"/>
      <c r="G11" s="110"/>
      <c r="H11" s="111"/>
      <c r="I11" s="112"/>
      <c r="J11" s="113"/>
      <c r="K11" s="114" t="s">
        <v>220</v>
      </c>
      <c r="L11" s="114"/>
      <c r="M11" s="114"/>
      <c r="N11" s="114"/>
      <c r="O11" s="115"/>
      <c r="P11" s="88"/>
    </row>
    <row r="12" spans="1:16" x14ac:dyDescent="0.3">
      <c r="A12" s="84"/>
      <c r="B12" s="116"/>
      <c r="C12" s="84"/>
      <c r="D12" s="117"/>
      <c r="E12" s="112" t="s">
        <v>221</v>
      </c>
      <c r="F12" s="113"/>
      <c r="G12" s="114" t="s">
        <v>222</v>
      </c>
      <c r="H12" s="114"/>
      <c r="I12" s="114"/>
      <c r="J12" s="114"/>
      <c r="K12" s="114"/>
      <c r="L12" s="114"/>
      <c r="M12" s="114"/>
      <c r="N12" s="114"/>
      <c r="O12" s="115"/>
      <c r="P12" s="88"/>
    </row>
    <row r="13" spans="1:16" x14ac:dyDescent="0.3">
      <c r="A13" s="84"/>
      <c r="B13" s="118" t="s">
        <v>221</v>
      </c>
      <c r="C13" s="119" t="s">
        <v>221</v>
      </c>
      <c r="D13" s="119" t="s">
        <v>223</v>
      </c>
      <c r="E13" s="120" t="s">
        <v>221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/>
      <c r="P13" s="122"/>
    </row>
    <row r="14" spans="1:16" x14ac:dyDescent="0.3">
      <c r="A14" s="84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22"/>
      <c r="O14" s="124"/>
      <c r="P14" s="125"/>
    </row>
    <row r="15" spans="1:16" x14ac:dyDescent="0.3">
      <c r="A15" s="84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27"/>
    </row>
    <row r="16" spans="1:16" x14ac:dyDescent="0.3">
      <c r="A16" s="84"/>
      <c r="B16" s="126" t="s">
        <v>221</v>
      </c>
      <c r="C16" s="127" t="s">
        <v>221</v>
      </c>
      <c r="D16" s="127" t="s">
        <v>221</v>
      </c>
      <c r="E16" s="128" t="s">
        <v>221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9"/>
      <c r="P16" s="130"/>
    </row>
    <row r="17" spans="1:16" x14ac:dyDescent="0.3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</row>
    <row r="18" spans="1:16" x14ac:dyDescent="0.3">
      <c r="A18" s="134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x14ac:dyDescent="0.3">
      <c r="A19" s="135"/>
      <c r="B19" s="135"/>
      <c r="C19" s="135"/>
      <c r="D19" s="136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</sheetData>
  <mergeCells count="18">
    <mergeCell ref="B14:M14"/>
    <mergeCell ref="D9:D12"/>
    <mergeCell ref="I9:J9"/>
    <mergeCell ref="P9:P12"/>
    <mergeCell ref="E10:E11"/>
    <mergeCell ref="F10:F11"/>
    <mergeCell ref="G10:G11"/>
    <mergeCell ref="H10:H11"/>
    <mergeCell ref="A1:O1"/>
    <mergeCell ref="P1:P2"/>
    <mergeCell ref="B2:C2"/>
    <mergeCell ref="E2:F2"/>
    <mergeCell ref="I2:J2"/>
    <mergeCell ref="A6:A16"/>
    <mergeCell ref="B6:O6"/>
    <mergeCell ref="B7:M7"/>
    <mergeCell ref="B9:B12"/>
    <mergeCell ref="C9:C12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G10" xr:uid="{B8CEEFA4-48DD-4512-B0D6-D317B3D899D6}">
      <formula1>kind_of_purchase_method</formula1>
    </dataValidation>
    <dataValidation type="decimal" allowBlank="1" showErrorMessage="1" errorTitle="Ошибка" error="Допускается ввод только неотрицательных чисел!" sqref="L10 N10" xr:uid="{82F312AB-CA18-4844-AF12-647690F86512}">
      <formula1>0</formula1>
      <formula2>9.99999999999999E+23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574E0-9480-4E4A-A22F-F7A2E577B2D2}">
  <dimension ref="A1:F13"/>
  <sheetViews>
    <sheetView tabSelected="1" workbookViewId="0">
      <selection activeCell="I7" sqref="I7"/>
    </sheetView>
  </sheetViews>
  <sheetFormatPr defaultRowHeight="14.4" x14ac:dyDescent="0.3"/>
  <cols>
    <col min="2" max="2" width="31.44140625" customWidth="1"/>
    <col min="3" max="3" width="13.33203125" customWidth="1"/>
    <col min="4" max="4" width="24.21875" customWidth="1"/>
    <col min="5" max="5" width="25.109375" customWidth="1"/>
    <col min="6" max="6" width="53.21875" customWidth="1"/>
  </cols>
  <sheetData>
    <row r="1" spans="1:6" x14ac:dyDescent="0.3">
      <c r="A1" s="1" t="s">
        <v>0</v>
      </c>
      <c r="B1" s="1"/>
      <c r="C1" s="1"/>
      <c r="D1" s="1"/>
      <c r="E1" s="1"/>
      <c r="F1" s="137" t="s">
        <v>1</v>
      </c>
    </row>
    <row r="2" spans="1:6" x14ac:dyDescent="0.3">
      <c r="A2" s="1" t="s">
        <v>2</v>
      </c>
      <c r="B2" s="2" t="s">
        <v>224</v>
      </c>
      <c r="C2" s="2" t="s">
        <v>4</v>
      </c>
      <c r="D2" s="138" t="s">
        <v>5</v>
      </c>
      <c r="E2" s="139"/>
      <c r="F2" s="140"/>
    </row>
    <row r="3" spans="1:6" x14ac:dyDescent="0.3">
      <c r="A3" s="1"/>
      <c r="B3" s="2"/>
      <c r="C3" s="2"/>
      <c r="D3" s="4" t="s">
        <v>6</v>
      </c>
      <c r="E3" s="4" t="s">
        <v>225</v>
      </c>
      <c r="F3" s="141"/>
    </row>
    <row r="4" spans="1:6" x14ac:dyDescent="0.3">
      <c r="A4" s="76" t="s">
        <v>7</v>
      </c>
      <c r="B4" s="76" t="s">
        <v>8</v>
      </c>
      <c r="C4" s="76" t="s">
        <v>9</v>
      </c>
      <c r="D4" s="142" t="e">
        <f>#REF!&amp;".1"</f>
        <v>#REF!</v>
      </c>
      <c r="E4" s="142" t="e">
        <f>#REF!&amp;".2"</f>
        <v>#REF!</v>
      </c>
      <c r="F4" s="142"/>
    </row>
    <row r="5" spans="1:6" ht="22.8" x14ac:dyDescent="0.3">
      <c r="A5" s="56">
        <v>1</v>
      </c>
      <c r="B5" s="8" t="s">
        <v>226</v>
      </c>
      <c r="C5" s="143" t="s">
        <v>227</v>
      </c>
      <c r="D5" s="12">
        <v>0</v>
      </c>
      <c r="E5" s="144"/>
      <c r="F5" s="11" t="s">
        <v>228</v>
      </c>
    </row>
    <row r="6" spans="1:6" ht="22.8" x14ac:dyDescent="0.3">
      <c r="A6" s="56" t="s">
        <v>8</v>
      </c>
      <c r="B6" s="8" t="s">
        <v>229</v>
      </c>
      <c r="C6" s="143" t="s">
        <v>230</v>
      </c>
      <c r="D6" s="12">
        <v>0</v>
      </c>
      <c r="E6" s="145"/>
      <c r="F6" s="11" t="s">
        <v>231</v>
      </c>
    </row>
    <row r="7" spans="1:6" ht="114" x14ac:dyDescent="0.3">
      <c r="A7" s="56" t="s">
        <v>9</v>
      </c>
      <c r="B7" s="8" t="s">
        <v>232</v>
      </c>
      <c r="C7" s="143" t="s">
        <v>11</v>
      </c>
      <c r="D7" s="146"/>
      <c r="E7" s="147"/>
      <c r="F7" s="11" t="s">
        <v>233</v>
      </c>
    </row>
    <row r="8" spans="1:6" ht="57" x14ac:dyDescent="0.3">
      <c r="A8" s="56" t="s">
        <v>90</v>
      </c>
      <c r="B8" s="8" t="s">
        <v>234</v>
      </c>
      <c r="C8" s="143" t="s">
        <v>11</v>
      </c>
      <c r="D8" s="143" t="s">
        <v>11</v>
      </c>
      <c r="E8" s="148" t="s">
        <v>11</v>
      </c>
      <c r="F8" s="11" t="s">
        <v>235</v>
      </c>
    </row>
    <row r="9" spans="1:6" ht="45.6" x14ac:dyDescent="0.3">
      <c r="A9" s="56" t="s">
        <v>236</v>
      </c>
      <c r="B9" s="14" t="s">
        <v>237</v>
      </c>
      <c r="C9" s="143" t="s">
        <v>238</v>
      </c>
      <c r="D9" s="70"/>
      <c r="E9" s="147"/>
      <c r="F9" s="11"/>
    </row>
    <row r="10" spans="1:6" ht="45.6" x14ac:dyDescent="0.3">
      <c r="A10" s="56" t="s">
        <v>239</v>
      </c>
      <c r="B10" s="14" t="s">
        <v>240</v>
      </c>
      <c r="C10" s="143" t="s">
        <v>241</v>
      </c>
      <c r="D10" s="70"/>
      <c r="E10" s="147"/>
      <c r="F10" s="11"/>
    </row>
    <row r="11" spans="1:6" ht="57" x14ac:dyDescent="0.3">
      <c r="A11" s="56" t="s">
        <v>242</v>
      </c>
      <c r="B11" s="14" t="s">
        <v>243</v>
      </c>
      <c r="C11" s="143" t="s">
        <v>39</v>
      </c>
      <c r="D11" s="70"/>
      <c r="E11" s="147"/>
      <c r="F11" s="11"/>
    </row>
    <row r="12" spans="1:6" ht="57" x14ac:dyDescent="0.3">
      <c r="A12" s="56" t="s">
        <v>92</v>
      </c>
      <c r="B12" s="8" t="s">
        <v>244</v>
      </c>
      <c r="C12" s="143" t="s">
        <v>245</v>
      </c>
      <c r="D12" s="12">
        <v>0</v>
      </c>
      <c r="E12" s="145"/>
      <c r="F12" s="11" t="s">
        <v>246</v>
      </c>
    </row>
    <row r="13" spans="1:6" ht="34.200000000000003" x14ac:dyDescent="0.3">
      <c r="A13" s="56" t="s">
        <v>97</v>
      </c>
      <c r="B13" s="8" t="s">
        <v>247</v>
      </c>
      <c r="C13" s="56" t="s">
        <v>241</v>
      </c>
      <c r="D13" s="12">
        <v>0</v>
      </c>
      <c r="E13" s="145"/>
      <c r="F13" s="11" t="s">
        <v>248</v>
      </c>
    </row>
  </sheetData>
  <mergeCells count="6">
    <mergeCell ref="A1:E1"/>
    <mergeCell ref="F1:F3"/>
    <mergeCell ref="A2:A3"/>
    <mergeCell ref="B2:B3"/>
    <mergeCell ref="C2:C3"/>
    <mergeCell ref="D2:E2"/>
  </mergeCells>
  <dataValidations count="4"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D7" xr:uid="{6368C48A-8ED3-4830-AB3A-6CCF2C135A62}">
      <formula1>"Не утверждены"</formula1>
    </dataValidation>
    <dataValidation type="decimal" allowBlank="1" showErrorMessage="1" errorTitle="Ошибка" error="Введите значение от 0 до 100%" sqref="D12" xr:uid="{C9A6F0C7-E762-4EDA-9CA3-68064C7DAFC2}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9:E13 E5:E7" xr:uid="{17D21B5D-EDFA-4D2D-9699-895850571C20}">
      <formula1>900</formula1>
    </dataValidation>
    <dataValidation type="decimal" allowBlank="1" showErrorMessage="1" errorTitle="Ошибка" error="Допускается ввод только неотрицательных чисел!" sqref="D9:D11 D13 D5:D6" xr:uid="{1EA82499-0621-4745-B4BB-3AC35667C442}">
      <formula1>0</formula1>
      <formula2>9.99999999999999E+23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показатели</vt:lpstr>
      <vt:lpstr>ремонты и произв услуги</vt:lpstr>
      <vt:lpstr>потреб характеристики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Докучаева М.А.</dc:creator>
  <cp:lastModifiedBy>User</cp:lastModifiedBy>
  <dcterms:created xsi:type="dcterms:W3CDTF">2015-06-05T18:19:34Z</dcterms:created>
  <dcterms:modified xsi:type="dcterms:W3CDTF">2022-04-26T06:37:35Z</dcterms:modified>
</cp:coreProperties>
</file>