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На Сайт\Основные показатели\2021 год\"/>
    </mc:Choice>
  </mc:AlternateContent>
  <xr:revisionPtr revIDLastSave="0" documentId="13_ncr:1_{95CA6B21-2C90-4CBA-BA18-D6B32469CA5A}" xr6:coauthVersionLast="45" xr6:coauthVersionMax="45" xr10:uidLastSave="{00000000-0000-0000-0000-000000000000}"/>
  <bookViews>
    <workbookView xWindow="-108" yWindow="-108" windowWidth="23256" windowHeight="12600" activeTab="1" xr2:uid="{00000000-000D-0000-FFFF-FFFF00000000}"/>
  </bookViews>
  <sheets>
    <sheet name="основные показатели" sheetId="1" r:id="rId1"/>
    <sheet name="потребит характеристики" sheetId="2" r:id="rId2"/>
    <sheet name="кап и тек ремонты произв услуги" sheetId="3" r:id="rId3"/>
  </sheets>
  <externalReferences>
    <externalReference r:id="rId4"/>
  </externalReferences>
  <definedNames>
    <definedName name="buhg_flag">[1]Титульный!$F$32</definedName>
    <definedName name="dateBuhg">[1]Титульный!$F$33</definedName>
    <definedName name="kind_of_purchase_method">[1]TEHSHEET!$P$2:$P$4</definedName>
    <definedName name="List01_costs_OPS">'[1]Форма 3.5.1'!$G$36:$H$36</definedName>
    <definedName name="List01_costs_OPS_22">'[1]Форма 3.5.1'!$G$36</definedName>
    <definedName name="List01_costs_PH_22">'[1]Форма 3.5.1'!$G$38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2" l="1"/>
  <c r="O122" i="3"/>
  <c r="O121" i="3"/>
  <c r="N121" i="3"/>
  <c r="O118" i="3"/>
  <c r="N117" i="3"/>
  <c r="O117" i="3" s="1"/>
  <c r="O114" i="3"/>
  <c r="O113" i="3"/>
  <c r="N113" i="3"/>
  <c r="O110" i="3"/>
  <c r="N109" i="3"/>
  <c r="O109" i="3" s="1"/>
  <c r="O106" i="3"/>
  <c r="O105" i="3"/>
  <c r="N105" i="3"/>
  <c r="O102" i="3"/>
  <c r="N101" i="3"/>
  <c r="O101" i="3" s="1"/>
  <c r="N99" i="3"/>
  <c r="O95" i="3"/>
  <c r="N94" i="3"/>
  <c r="O94" i="3" s="1"/>
  <c r="O91" i="3"/>
  <c r="N90" i="3"/>
  <c r="O90" i="3" s="1"/>
  <c r="O87" i="3"/>
  <c r="N86" i="3"/>
  <c r="O86" i="3" s="1"/>
  <c r="O83" i="3"/>
  <c r="N82" i="3"/>
  <c r="O82" i="3" s="1"/>
  <c r="O79" i="3"/>
  <c r="N78" i="3"/>
  <c r="O78" i="3" s="1"/>
  <c r="O75" i="3"/>
  <c r="N74" i="3"/>
  <c r="O74" i="3" s="1"/>
  <c r="O71" i="3"/>
  <c r="N70" i="3"/>
  <c r="O70" i="3" s="1"/>
  <c r="O67" i="3"/>
  <c r="N66" i="3"/>
  <c r="O66" i="3" s="1"/>
  <c r="O63" i="3"/>
  <c r="N62" i="3"/>
  <c r="O62" i="3" s="1"/>
  <c r="O59" i="3"/>
  <c r="N58" i="3"/>
  <c r="O58" i="3" s="1"/>
  <c r="O55" i="3"/>
  <c r="N54" i="3"/>
  <c r="O54" i="3" s="1"/>
  <c r="O51" i="3"/>
  <c r="N50" i="3"/>
  <c r="O50" i="3" s="1"/>
  <c r="O47" i="3"/>
  <c r="N46" i="3"/>
  <c r="O46" i="3" s="1"/>
  <c r="O43" i="3"/>
  <c r="N42" i="3"/>
  <c r="O42" i="3" s="1"/>
  <c r="O39" i="3"/>
  <c r="N38" i="3"/>
  <c r="O38" i="3" s="1"/>
  <c r="O35" i="3"/>
  <c r="N34" i="3"/>
  <c r="O34" i="3" s="1"/>
  <c r="O31" i="3"/>
  <c r="O30" i="3"/>
  <c r="N29" i="3"/>
  <c r="O29" i="3" s="1"/>
  <c r="O26" i="3"/>
  <c r="N25" i="3"/>
  <c r="O25" i="3" s="1"/>
  <c r="O22" i="3"/>
  <c r="N21" i="3"/>
  <c r="O21" i="3" s="1"/>
  <c r="O18" i="3"/>
  <c r="N17" i="3"/>
  <c r="O17" i="3" s="1"/>
  <c r="O14" i="3"/>
  <c r="N13" i="3"/>
  <c r="O13" i="3" s="1"/>
  <c r="O10" i="3"/>
  <c r="N9" i="3"/>
  <c r="O9" i="3" s="1"/>
  <c r="N7" i="3"/>
  <c r="D40" i="1"/>
  <c r="D39" i="1"/>
  <c r="D29" i="1"/>
  <c r="D7" i="1" s="1"/>
  <c r="D14" i="1"/>
  <c r="D13" i="1"/>
  <c r="D5"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 authorId="0" shapeId="0" xr:uid="{7FBC0380-1FBB-4844-A870-99F7C38FE0A5}">
      <text>
        <r>
          <rPr>
            <sz val="9"/>
            <color indexed="81"/>
            <rFont val="Tahoma"/>
            <family val="2"/>
            <charset val="204"/>
          </rPr>
          <t>Для перехода к Форме 1.0.1 
дважды кликните по этой ячейке</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 authorId="0" shapeId="0" xr:uid="{6D4DFBE4-3467-47EC-AF3F-4FA8F7999D43}">
      <text>
        <r>
          <rPr>
            <sz val="9"/>
            <color indexed="81"/>
            <rFont val="Tahoma"/>
            <family val="2"/>
            <charset val="204"/>
          </rPr>
          <t>Для перехода к Форме 1.0.1 
дважды кликните по этой ячейке</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6" authorId="0" shapeId="0" xr:uid="{AA4549E9-0389-40A4-91FE-29772F26AC76}">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<sst xmlns="http://schemas.openxmlformats.org/spreadsheetml/2006/main" count="857" uniqueCount="252">
  <si>
    <t>Параметры формы</t>
  </si>
  <si>
    <t>Описание параметров формы</t>
  </si>
  <si>
    <t>№ п/п</t>
  </si>
  <si>
    <t>Наименование параметра</t>
  </si>
  <si>
    <t>Единица измерения</t>
  </si>
  <si>
    <t>Вид деятельности:_x000D_
  - Водоотведение_x000D_
_x000D_
Территория оказания услуг:_x000D_
  - без дифференциации_x000D_
_x000D_
Централизованная система водоотведения:_x000D_
  - наименование отсутствует</t>
  </si>
  <si>
    <t>Информация</t>
  </si>
  <si>
    <t>1</t>
  </si>
  <si>
    <t>2</t>
  </si>
  <si>
    <t>3</t>
  </si>
  <si>
    <t>Дата сдачи годового бухгалтерского баланса в налоговые органы</t>
  </si>
  <si>
    <t>х</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</si>
  <si>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виду регулируемой деятельности, в отношении которого размещаются данные. Дата указывается в виде «ДД.ММ.ГГГГ».</t>
  </si>
  <si>
    <t>Выручка от регулируемой деятельности по виду деятельности</t>
  </si>
  <si>
    <t>тыс. руб.</t>
  </si>
  <si>
    <t>Указывается выручка от регулируемой деятельности по виду деятельности в сфере водоотведения.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</si>
  <si>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</si>
  <si>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</si>
  <si>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3.1</t>
  </si>
  <si>
    <t>Расходы на оплату услуг по приему, транспортировке и очистке сточных вод другими организациями</t>
  </si>
  <si>
    <t>3.2</t>
  </si>
  <si>
    <t>Расходы на покупаемую электрическую энергию (мощность), используемую в технологическом процессе:</t>
  </si>
  <si>
    <t>3.2.1</t>
  </si>
  <si>
    <t>Средневзвешенная стоимость 1 кВт.ч (с учетом мощности)</t>
  </si>
  <si>
    <t>руб.</t>
  </si>
  <si>
    <t>3.2.2</t>
  </si>
  <si>
    <t>Объем приобретаемой электрической энергии</t>
  </si>
  <si>
    <t>тыс. кВт·ч</t>
  </si>
  <si>
    <t>3.3</t>
  </si>
  <si>
    <t>Расходы на хим. реагенты, используемые в технологическом процессе</t>
  </si>
  <si>
    <t>3.4</t>
  </si>
  <si>
    <t>Расходы на оплату труда основного производственного персонала</t>
  </si>
  <si>
    <t>3.5</t>
  </si>
  <si>
    <t>Отчисления на социальные нужды основного производственного персонала</t>
  </si>
  <si>
    <t>3.6</t>
  </si>
  <si>
    <t>Расходы на оплату труда административно-управленческого персонала</t>
  </si>
  <si>
    <t>3.7</t>
  </si>
  <si>
    <t>Отчисления на социальные нужды административно-управленческого персонала</t>
  </si>
  <si>
    <t>3.8</t>
  </si>
  <si>
    <t>Расходы на амортизацию основных производственных средств</t>
  </si>
  <si>
    <t>3.9</t>
  </si>
  <si>
    <t>Расходы на аренду имущества, используемого для осуществления регулируемого вида деятельности</t>
  </si>
  <si>
    <t>3.10</t>
  </si>
  <si>
    <t>Общепроизводственные расходы, в том числе:</t>
  </si>
  <si>
    <t>Указывается общая сумма общепроизводственных расходов.</t>
  </si>
  <si>
    <t>3.10.1</t>
  </si>
  <si>
    <t>Расходы на текущий ремонт</t>
  </si>
  <si>
    <t>Указываются расходы на текущий ремонт, отнесенные к общепроизводственным расходам.</t>
  </si>
  <si>
    <t>3.10.2</t>
  </si>
  <si>
    <t>Расходы на капитальный ремонт</t>
  </si>
  <si>
    <t>Указываются расходы на капитальный ремонт, отнесенные к общепроизводственным расходам</t>
  </si>
  <si>
    <t>3.11</t>
  </si>
  <si>
    <t>Общехозяйственные расходы, в том числе:</t>
  </si>
  <si>
    <t>Указывается общая сумма общехозяйственных расходов.</t>
  </si>
  <si>
    <t>3.11.1</t>
  </si>
  <si>
    <t>Указываются расходы на текущий ремонт, отнесенные к общехозяйственным расходам.</t>
  </si>
  <si>
    <t>3.11.2</t>
  </si>
  <si>
    <t>Указываются расходы на капитальный ремонт, отнесенные к общехозяйственным расходам.</t>
  </si>
  <si>
    <t>3.12</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</si>
  <si>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</si>
  <si>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</si>
  <si>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есть</t>
  </si>
  <si>
    <t>3.13</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</si>
  <si>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</si>
  <si>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3.16</t>
  </si>
  <si>
    <t>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</si>
  <si>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водоснабжения и водоотведения.</t>
  </si>
  <si>
    <t>3.16.0</t>
  </si>
  <si>
    <t>3.16.1</t>
  </si>
  <si>
    <t>налоги</t>
  </si>
  <si>
    <t>Указываются прочие расходы, которые подлежат отнесению на регулируемые виды деятельности в соответствии с законодательством в сфере водоснабжения и водоотведения.</t>
  </si>
  <si>
    <t>3.16.2</t>
  </si>
  <si>
    <t>сбытовые расходы</t>
  </si>
  <si>
    <t>3.16.3</t>
  </si>
  <si>
    <t>административно-управленческие</t>
  </si>
  <si>
    <t>3.16.4</t>
  </si>
  <si>
    <t>расходы на социальные нужды, предусмотренные колдоговором</t>
  </si>
  <si>
    <t>Добавить прочие расходы</t>
  </si>
  <si>
    <t>В случае наличия нескольких видов прочих расходов информация указывается в отдельных строках.</t>
  </si>
  <si>
    <t>4</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</si>
  <si>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</si>
  <si>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</si>
  <si>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4.1</t>
  </si>
  <si>
    <t>Размер расходования чистой прибыли на финансирование мероприятий, предусмотренных инвестиционной программой регулируемой организации</t>
  </si>
  <si>
    <t>5</t>
  </si>
  <si>
    <t>Изменение стоимости основных фондов, в том числе:</t>
  </si>
  <si>
    <t>Указывается общее изменение стоимости основных фондов.</t>
  </si>
  <si>
    <t>5.1</t>
  </si>
  <si>
    <t>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</si>
  <si>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</si>
  <si>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5.1.1</t>
  </si>
  <si>
    <t>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</si>
  <si>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</si>
  <si>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5.1.2</t>
  </si>
  <si>
    <t>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</si>
  <si>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</si>
  <si>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5.2</t>
  </si>
  <si>
    <t>Изменение стоимости основных фондов за счет их переоценки</t>
  </si>
  <si>
    <t>6</t>
  </si>
  <si>
    <t>Валовая прибыль (убытки) от продажи товаров и услуг по регулируемому виду деятельности</t>
  </si>
  <si>
    <t>7</t>
  </si>
  <si>
    <t>Годовая бухгалтерская отчетность, включая бухгалтерский баланс и приложения к нему</t>
  </si>
  <si>
    <t>-</t>
  </si>
  <si>
    <t>https://portal.eias.ru/Portal/DownloadPage.aspx?type=12&amp;guid=534b53d1-34d5-4c8f-9835-357144f9ef7b</t>
  </si>
  <si>
    <t>Указывается ссылка на документ, предварительно загруженный в хранилище файлов ФГИС ЕИАС.
Раскрывается регулируемой организацией, выручка от регулируемых видов деятельности которой превышает 80 процентов совокупной выручки за отчетный год.</t>
  </si>
  <si>
    <t>8</t>
  </si>
  <si>
    <t>Объем сточных вод, принятых от потребителей оказываемых услуг</t>
  </si>
  <si>
    <t>тыс. куб. м</t>
  </si>
  <si>
    <t>9</t>
  </si>
  <si>
    <t>Объем сточных вод, принятых от других регулируемых организаций в сфере водоотведения и (или) очистки сточных вод</t>
  </si>
  <si>
    <t>10</t>
  </si>
  <si>
    <t>Объем сточных вод, пропущенных через очистные сооружения</t>
  </si>
  <si>
    <t>11</t>
  </si>
  <si>
    <t>Среднесписочная численность основного производственного персонала</t>
  </si>
  <si>
    <t>человек</t>
  </si>
  <si>
    <t>Способ приобретения</t>
  </si>
  <si>
    <t>Реквизиты договора</t>
  </si>
  <si>
    <t>Наименование товара/услуги</t>
  </si>
  <si>
    <t>Объем приобретенных товаров, услуг</t>
  </si>
  <si>
    <t>Единица измерения объема</t>
  </si>
  <si>
    <t>Стоимость, тыс. руб.</t>
  </si>
  <si>
    <t>Доля расходов, % (от суммы расходов по указанной статье)</t>
  </si>
  <si>
    <t>12</t>
  </si>
  <si>
    <t>0</t>
  </si>
  <si>
    <t>Информация об объемах товаров и услуг, их стоимости и способах приобретения у организаций, в том числе:</t>
  </si>
  <si>
    <t>Указывается сумма стоимости приобретения товаров и услуг у организаций, сумма оплаты услуг которых превышает 20% суммы расходов на капитальный и текущий ремонт основных производственных средства</t>
  </si>
  <si>
    <t>О</t>
  </si>
  <si>
    <t>ООО "Алтайская деловая компания"</t>
  </si>
  <si>
    <t>Итого по поставщику, в том числе</t>
  </si>
  <si>
    <t xml:space="preserve">Указывается информация отдельно по организациям, сумма оплаты услуг которых превышает 20% суммы расходов на капитальный и текущий ремонт основных производственных средства.
Способ приобретения определяется из перечня: Торги/аукционы; Прямые договора без торгов; Прочее
В случае наличия нескольких поставщиков, договоров, товаров и (или) услуг информация по ним указывается в отдельных строках.
</t>
  </si>
  <si>
    <t>1.1</t>
  </si>
  <si>
    <t>Прямые договора без торгов</t>
  </si>
  <si>
    <t>№ 146 от 20.08.21</t>
  </si>
  <si>
    <t>отводы</t>
  </si>
  <si>
    <t>шт</t>
  </si>
  <si>
    <t>Добавить товар/услугу</t>
  </si>
  <si>
    <t/>
  </si>
  <si>
    <t>Добавить способ</t>
  </si>
  <si>
    <t>№ 150 от 25.08.21</t>
  </si>
  <si>
    <t>переходы стальные</t>
  </si>
  <si>
    <t>Торги/аукционы</t>
  </si>
  <si>
    <t>№ 2021.45975 от 9.04.21</t>
  </si>
  <si>
    <t>люки чугунные</t>
  </si>
  <si>
    <t>№ 69/ЕП от 14.04.21</t>
  </si>
  <si>
    <t>трубы гофрированные</t>
  </si>
  <si>
    <t>пм</t>
  </si>
  <si>
    <t>физ лицо Джапанян А.С.</t>
  </si>
  <si>
    <t>№ 36/ЕП от 18.02.11</t>
  </si>
  <si>
    <t>запчасти</t>
  </si>
  <si>
    <t>тыс.руб.</t>
  </si>
  <si>
    <t>ООО "Завод ЖБИ-Сибирь"</t>
  </si>
  <si>
    <t>№ 2021.162476 от 25.10.21</t>
  </si>
  <si>
    <t>кольца железобетонные</t>
  </si>
  <si>
    <t>плита</t>
  </si>
  <si>
    <t>ООО "Мастер"</t>
  </si>
  <si>
    <t>№ Т-22003 от 8.12.21</t>
  </si>
  <si>
    <t>№ Т-22008 от 10.12.21</t>
  </si>
  <si>
    <t>ООО ТК "ПромСталь"</t>
  </si>
  <si>
    <t>№ 585 от 1.07.21</t>
  </si>
  <si>
    <t>металлопрокат</t>
  </si>
  <si>
    <t>№ 2312-20 от 11.01.21</t>
  </si>
  <si>
    <t>ИП Щербаков А.М.</t>
  </si>
  <si>
    <t>№ 59 от 19,03.21 (84790)</t>
  </si>
  <si>
    <t>автозапчасти</t>
  </si>
  <si>
    <t>№ 119 от 02.07.21</t>
  </si>
  <si>
    <t>13</t>
  </si>
  <si>
    <t>№ 35 от 03.02.21</t>
  </si>
  <si>
    <t>14</t>
  </si>
  <si>
    <t>№ 63 от 04.21</t>
  </si>
  <si>
    <t>15</t>
  </si>
  <si>
    <t>ООО "Электрополе"</t>
  </si>
  <si>
    <t>№ 5 от 11.01.21</t>
  </si>
  <si>
    <t>электротовары</t>
  </si>
  <si>
    <t>16</t>
  </si>
  <si>
    <t>№ 168 от 09.09.21</t>
  </si>
  <si>
    <t>17</t>
  </si>
  <si>
    <t>№ 31 от 29.01.21</t>
  </si>
  <si>
    <t>провод СИП 4</t>
  </si>
  <si>
    <t>м</t>
  </si>
  <si>
    <t>18</t>
  </si>
  <si>
    <t>№ 79 от 26.04.21</t>
  </si>
  <si>
    <t>провод ВПП</t>
  </si>
  <si>
    <t>19</t>
  </si>
  <si>
    <t>ООО 2Энергетик-2"</t>
  </si>
  <si>
    <t>№ 23 от 01.12.21</t>
  </si>
  <si>
    <t>ремонт электродвигателя</t>
  </si>
  <si>
    <t>20</t>
  </si>
  <si>
    <t>ООО "ЭнергоСтандарт"</t>
  </si>
  <si>
    <t>№ 101 от 01.06.21</t>
  </si>
  <si>
    <t>насосный агрегат</t>
  </si>
  <si>
    <t>21</t>
  </si>
  <si>
    <t>№ 29 от 28.01.21</t>
  </si>
  <si>
    <t>22</t>
  </si>
  <si>
    <t>№ 1486 от 11.11.21</t>
  </si>
  <si>
    <t>Добавить поставщика</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</si>
  <si>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Из них товары и услуги, приобретенные у организаций, сумма оплаты услуг которых превышает 20% суммы расходов по статье:</t>
  </si>
  <si>
    <t>ООО "Кортел"</t>
  </si>
  <si>
    <t>Указывается информация отдельно по организациям, сумма оплаты услуг которых превышает 20% суммы расходов на услуги производственного характера.
Способ приобретения определяется из перечня: Торги/аукционы; Прямые договора без торгов; Прочее
В случае наличия нескольких поставщиков, договоров, товаров и (или) услуг информация по ним указывается в отдельных строках.</t>
  </si>
  <si>
    <t>№ 1238 от09.01.21</t>
  </si>
  <si>
    <t>ремонт оргтехники</t>
  </si>
  <si>
    <t>ФГУП "Охрана" Росгвардии</t>
  </si>
  <si>
    <t>№ 138/ЕП от 17.12.21</t>
  </si>
  <si>
    <t>охрана объектов</t>
  </si>
  <si>
    <t>ФБУЗ "Центр гигиены и эпидимиологии"</t>
  </si>
  <si>
    <t>№ 1878 Гк от 22.04.21</t>
  </si>
  <si>
    <t>лабораторные исследования</t>
  </si>
  <si>
    <t>№ БК-1224-К от 30.08.21</t>
  </si>
  <si>
    <t>ООО "Этек ЛТД"</t>
  </si>
  <si>
    <t>№ 2020.204917 от 30.03.20</t>
  </si>
  <si>
    <t>проекто-исследовательские работы</t>
  </si>
  <si>
    <t>АО "Бийскэнерго"</t>
  </si>
  <si>
    <t>№ БЭ-21/22*9 от 01.03.21</t>
  </si>
  <si>
    <t>отопление</t>
  </si>
  <si>
    <t>Информация, подлежащая раскрытию</t>
  </si>
  <si>
    <t>Показатель аварийности на канализационных сетях</t>
  </si>
  <si>
    <t>ед. на км</t>
  </si>
  <si>
    <t>Указывается количество любых нарушений на канализационных сетях.</t>
  </si>
  <si>
    <t>Количество засоров на самотечных сетях</t>
  </si>
  <si>
    <t>Указывается количество засоров на самотечных сетях.</t>
  </si>
  <si>
    <t>Общее количество проведенных проб на сбросе очищенных (частично очищенных) сточных вод:</t>
  </si>
  <si>
    <t>ед.</t>
  </si>
  <si>
    <t>Указывается суммарное количество проведенных проб на сбросе очищенных вод.</t>
  </si>
  <si>
    <t>взвешенные вещества</t>
  </si>
  <si>
    <t>БПК5</t>
  </si>
  <si>
    <t>аммоний-ион</t>
  </si>
  <si>
    <t>нитрит-анион</t>
  </si>
  <si>
    <t>фосфаты (по Р)</t>
  </si>
  <si>
    <t>нефтепродукты</t>
  </si>
  <si>
    <t>микробиология</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</si>
  <si>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t>
  </si>
  <si>
    <t>Указывается суммарное количество проведенных проб, выявивших несоответствие очищенных сточных вод санитарным нормам (предельно допустимой концентрации) на сбросе очищенных (частично очищенных) сточных вод.</t>
  </si>
  <si>
    <t>4.2</t>
  </si>
  <si>
    <t>4.3</t>
  </si>
  <si>
    <t>4.4</t>
  </si>
  <si>
    <t>4.5</t>
  </si>
  <si>
    <t>4.6</t>
  </si>
  <si>
    <t>4.7</t>
  </si>
  <si>
    <t>Доля исполненных в срок договоров о подключении</t>
  </si>
  <si>
    <t>%</t>
  </si>
  <si>
    <t>Указывается процент общего количества заключенных договоров о подключении.</t>
  </si>
  <si>
    <t>Средняя продолжительность рассмотрения заявлений о подключении</t>
  </si>
  <si>
    <t>дн.</t>
  </si>
  <si>
    <t>О результатах технического обследования централизованных систем водоотведения и (или) очистки сточных вод, в том числе:</t>
  </si>
  <si>
    <t>x</t>
  </si>
  <si>
    <t>https://portal.eias.ru/Portal/DownloadPage.aspx?type=12&amp;guid=922cf956-6497-47fd-8741-cc27f7e0d107</t>
  </si>
  <si>
    <t>Указывается ссылка на документ, предварительно загруженный в хранилище файлов ФГИС ЕИАС.</t>
  </si>
  <si>
    <t>7.1</t>
  </si>
  <si>
    <t>о фактических значениях показателей технико-экономического состояния централизованных систем водоотведения и (или) очистки сточных вод, включая значения показателей физического износа и энергетической эффективности объектов централизованных систем водоотведения и (или) очистки сточных вод.</t>
  </si>
  <si>
    <t>О нормативах допустимых сбросов веществ и микроорганизмов в водные объекты, установленных для объектов централизованных систем водоотведения, эксплуатируемых регулируемой организацией, в соответствии с законодательством Российской Федерации об охране окружающей среды (о лимитах на сбросы загрязняющих веществ и микроорганизмов, установленных для объектов централизованных систем водоотведения, эксплуатируемых регулируемой организацией, в соответствии с законодательством Российской Федерации об охране окружающей среды)</t>
  </si>
  <si>
    <t>https://portal.eias.ru/Portal/DownloadPage.aspx?type=12&amp;guid=44ade327-8c27-48f7-8038-3b1a1f8037b8</t>
  </si>
  <si>
    <t>О показателях эффективности удаления загрязняющих веществ очистными сооружениями регулируемых организаций</t>
  </si>
  <si>
    <t>https://portal.eias.ru/Portal/DownloadPage.aspx?type=12&amp;guid=d72c5796-6503-449c-8b61-de3a784ebff8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</si>
</sst>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u/>
      <sz val="11"/>
      <color theme="10"/>
      <name val="Calibri"/>
      <family val="2"/>
      <scheme val="minor"/>
    </font>
    <font>
      <sz val="10"/>
      <name val="Arial Cyr"/>
      <charset val="204"/>
    </font>
    <font>
      <sz val="9"/>
      <name val="Tahoma"/>
      <family val="2"/>
      <charset val="204"/>
    </font>
    <font>
      <b/>
      <sz val="9"/>
      <name val="Tahoma"/>
      <family val="2"/>
      <charset val="204"/>
    </font>
    <font>
      <sz val="9"/>
      <color indexed="55"/>
      <name val="Tahoma"/>
      <family val="2"/>
      <charset val="204"/>
    </font>
    <font>
      <sz val="9"/>
      <color indexed="62"/>
      <name val="Tahoma"/>
      <family val="2"/>
      <charset val="204"/>
    </font>
    <font>
      <sz val="9"/>
      <color theme="0"/>
      <name val="Tahoma"/>
      <family val="2"/>
      <charset val="204"/>
    </font>
    <font>
      <u/>
      <sz val="9"/>
      <color rgb="FF333399"/>
      <name val="Tahoma"/>
      <family val="2"/>
      <charset val="204"/>
    </font>
    <font>
      <sz val="9"/>
      <color indexed="81"/>
      <name val="Tahoma"/>
      <family val="2"/>
      <charset val="204"/>
    </font>
    <font>
      <sz val="1"/>
      <color theme="0"/>
      <name val="Tahoma"/>
      <family val="2"/>
      <charset val="204"/>
    </font>
    <font>
      <sz val="1"/>
      <name val="Tahoma"/>
      <family val="2"/>
      <charset val="204"/>
    </font>
    <font>
      <sz val="9"/>
      <color indexed="8"/>
      <name val="Tahoma"/>
      <family val="2"/>
      <charset val="204"/>
    </font>
    <font>
      <sz val="11"/>
      <color indexed="55"/>
      <name val="Wingdings 2"/>
      <family val="1"/>
      <charset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
      <patternFill patternType="solid">
        <fgColor indexed="9"/>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style="thin">
        <color indexed="22"/>
      </bottom>
      <diagonal/>
    </border>
    <border>
      <left/>
      <right/>
      <top/>
      <bottom style="thin">
        <color indexed="22"/>
      </bottom>
      <diagonal/>
    </border>
    <border>
      <left style="thin">
        <color theme="0" tint="-0.249977111117893"/>
      </left>
      <right style="thin">
        <color indexed="22"/>
      </right>
      <top style="thin">
        <color indexed="22"/>
      </top>
      <bottom style="thin">
        <color indexed="22"/>
      </bottom>
      <diagonal/>
    </border>
    <border>
      <left style="thin">
        <color theme="0" tint="-0.249977111117893"/>
      </left>
      <right style="thin">
        <color indexed="22"/>
      </right>
      <top style="thin">
        <color indexed="22"/>
      </top>
      <bottom/>
      <diagonal/>
    </border>
    <border>
      <left style="thin">
        <color indexed="22"/>
      </left>
      <right style="thin">
        <color indexed="22"/>
      </right>
      <top style="thin">
        <color indexed="22"/>
      </top>
      <bottom/>
      <diagonal/>
    </border>
    <border>
      <left style="thin">
        <color theme="0" tint="-0.24997711111789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xf numFmtId="0" fontId="4" fillId="0" borderId="2" applyBorder="0">
      <alignment horizontal="center" vertical="center" wrapText="1"/>
    </xf>
    <xf numFmtId="0" fontId="2" fillId="0" borderId="0"/>
    <xf numFmtId="49" fontId="3" fillId="0" borderId="0" applyBorder="0">
      <alignment vertical="top"/>
    </xf>
    <xf numFmtId="49" fontId="12" fillId="7" borderId="0" applyBorder="0">
      <alignment vertical="top"/>
    </xf>
    <xf numFmtId="49" fontId="12" fillId="7" borderId="0" applyBorder="0">
      <alignment vertical="top"/>
    </xf>
  </cellStyleXfs>
  <cellXfs count="112">
    <xf numFmtId="0" fontId="0" fillId="0" borderId="0" xfId="0"/>
    <xf numFmtId="0" fontId="3" fillId="0" borderId="1" xfId="2" applyFont="1" applyBorder="1" applyAlignment="1">
      <alignment horizontal="center" vertical="center" wrapText="1"/>
    </xf>
    <xf numFmtId="0" fontId="3" fillId="0" borderId="1" xfId="3" applyFont="1" applyBorder="1">
      <alignment horizontal="center" vertical="center" wrapText="1"/>
    </xf>
    <xf numFmtId="0" fontId="3" fillId="0" borderId="3" xfId="3" applyFont="1" applyBorder="1" applyAlignment="1">
      <alignment horizontal="left" vertical="top" wrapText="1"/>
    </xf>
    <xf numFmtId="0" fontId="3" fillId="0" borderId="1" xfId="3" applyFont="1" applyBorder="1">
      <alignment horizontal="center" vertical="center" wrapText="1"/>
    </xf>
    <xf numFmtId="49" fontId="5" fillId="0" borderId="4" xfId="3" applyNumberFormat="1" applyFont="1" applyBorder="1">
      <alignment horizontal="center" vertical="center" wrapText="1"/>
    </xf>
    <xf numFmtId="0" fontId="5" fillId="0" borderId="4" xfId="3" applyFont="1" applyBorder="1">
      <alignment horizontal="center" vertical="center" wrapText="1"/>
    </xf>
    <xf numFmtId="49" fontId="3" fillId="0" borderId="5" xfId="2" applyNumberFormat="1" applyFont="1" applyBorder="1" applyAlignment="1">
      <alignment horizontal="center" vertical="center" wrapText="1"/>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2" borderId="1" xfId="2" applyFont="1" applyFill="1" applyBorder="1" applyAlignment="1">
      <alignment horizontal="right" vertical="center" wrapText="1"/>
    </xf>
    <xf numFmtId="0" fontId="3" fillId="0" borderId="1" xfId="2" applyFont="1" applyBorder="1" applyAlignment="1">
      <alignment vertical="center" wrapText="1"/>
    </xf>
    <xf numFmtId="4" fontId="3" fillId="3" borderId="1" xfId="2" applyNumberFormat="1" applyFont="1" applyFill="1" applyBorder="1" applyAlignment="1" applyProtection="1">
      <alignment horizontal="right" vertical="center" wrapText="1"/>
      <protection locked="0"/>
    </xf>
    <xf numFmtId="4" fontId="3" fillId="2" borderId="1" xfId="2" applyNumberFormat="1" applyFont="1" applyFill="1" applyBorder="1" applyAlignment="1">
      <alignment horizontal="right" vertical="center" wrapText="1"/>
    </xf>
    <xf numFmtId="0" fontId="3" fillId="0" borderId="1" xfId="2" applyFont="1" applyBorder="1" applyAlignment="1">
      <alignment horizontal="left" vertical="center" wrapText="1" indent="1"/>
    </xf>
    <xf numFmtId="0" fontId="3" fillId="0" borderId="1" xfId="2" applyFont="1" applyBorder="1" applyAlignment="1">
      <alignment horizontal="left" vertical="center" wrapText="1" indent="2"/>
    </xf>
    <xf numFmtId="49" fontId="3" fillId="0" borderId="6" xfId="2" applyNumberFormat="1" applyFont="1" applyBorder="1" applyAlignment="1">
      <alignment horizontal="center" vertical="center" wrapText="1"/>
    </xf>
    <xf numFmtId="0" fontId="3" fillId="0" borderId="7" xfId="2" applyFont="1" applyBorder="1" applyAlignment="1">
      <alignment horizontal="center" vertical="center" wrapText="1"/>
    </xf>
    <xf numFmtId="49" fontId="3" fillId="0" borderId="8" xfId="2" applyNumberFormat="1" applyFont="1" applyBorder="1" applyAlignment="1">
      <alignment horizontal="center" vertical="center" wrapText="1"/>
    </xf>
    <xf numFmtId="0" fontId="3" fillId="0" borderId="9" xfId="2" applyFont="1" applyBorder="1" applyAlignment="1">
      <alignment horizontal="center" vertical="center" wrapText="1"/>
    </xf>
    <xf numFmtId="49" fontId="3" fillId="4" borderId="1" xfId="4" applyNumberFormat="1" applyFont="1" applyFill="1" applyBorder="1" applyAlignment="1">
      <alignment horizontal="left" vertical="center" wrapText="1"/>
    </xf>
    <xf numFmtId="49" fontId="3" fillId="0" borderId="6" xfId="2" applyNumberFormat="1" applyFont="1" applyBorder="1" applyAlignment="1">
      <alignment horizontal="center" vertical="center" wrapText="1"/>
    </xf>
    <xf numFmtId="0" fontId="3" fillId="0" borderId="7" xfId="2" applyFont="1" applyBorder="1" applyAlignment="1">
      <alignment horizontal="left" vertical="center" wrapText="1" indent="1"/>
    </xf>
    <xf numFmtId="0" fontId="3" fillId="0" borderId="7" xfId="2" applyFont="1" applyBorder="1" applyAlignment="1">
      <alignment horizontal="center" vertical="center" wrapText="1"/>
    </xf>
    <xf numFmtId="4" fontId="3" fillId="2" borderId="7" xfId="2" applyNumberFormat="1" applyFont="1" applyFill="1" applyBorder="1" applyAlignment="1">
      <alignment horizontal="right" vertical="center" wrapText="1"/>
    </xf>
    <xf numFmtId="4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indent="2"/>
    </xf>
    <xf numFmtId="49" fontId="3" fillId="0" borderId="1" xfId="2" applyNumberFormat="1" applyFont="1" applyBorder="1" applyAlignment="1">
      <alignment vertical="center" wrapText="1"/>
    </xf>
    <xf numFmtId="0" fontId="3" fillId="0" borderId="7" xfId="2" applyFont="1" applyBorder="1" applyAlignment="1">
      <alignment vertical="top" wrapText="1"/>
    </xf>
    <xf numFmtId="4" fontId="3" fillId="0" borderId="1" xfId="2" applyNumberFormat="1" applyFont="1" applyBorder="1" applyAlignment="1">
      <alignment horizontal="right" vertical="center" wrapText="1"/>
    </xf>
    <xf numFmtId="0" fontId="3" fillId="0" borderId="10" xfId="2" applyFont="1" applyBorder="1" applyAlignment="1">
      <alignment vertical="top" wrapText="1"/>
    </xf>
    <xf numFmtId="49" fontId="3" fillId="0" borderId="1" xfId="2" applyNumberFormat="1" applyFont="1" applyBorder="1" applyAlignment="1">
      <alignment horizontal="center" vertical="center" wrapText="1"/>
    </xf>
    <xf numFmtId="49" fontId="3" fillId="3" borderId="1" xfId="2" applyNumberFormat="1" applyFont="1" applyFill="1" applyBorder="1" applyAlignment="1" applyProtection="1">
      <alignment horizontal="left" vertical="center" wrapText="1" indent="2"/>
      <protection locked="0"/>
    </xf>
    <xf numFmtId="4" fontId="3" fillId="5" borderId="1" xfId="2" applyNumberFormat="1" applyFont="1" applyFill="1" applyBorder="1" applyAlignment="1" applyProtection="1">
      <alignment horizontal="right" vertical="center" wrapText="1"/>
      <protection locked="0"/>
    </xf>
    <xf numFmtId="0" fontId="3" fillId="0" borderId="11" xfId="2" applyFont="1" applyBorder="1" applyAlignment="1">
      <alignment vertical="top" wrapText="1"/>
    </xf>
    <xf numFmtId="49" fontId="3" fillId="6" borderId="3" xfId="2" applyNumberFormat="1" applyFont="1" applyFill="1" applyBorder="1" applyAlignment="1">
      <alignment vertical="center" wrapText="1"/>
    </xf>
    <xf numFmtId="49" fontId="6" fillId="6" borderId="12" xfId="5" applyFont="1" applyFill="1" applyBorder="1" applyAlignment="1">
      <alignment horizontal="left" vertical="center" indent="2"/>
    </xf>
    <xf numFmtId="0" fontId="3" fillId="6" borderId="12" xfId="2" applyFont="1" applyFill="1" applyBorder="1" applyAlignment="1">
      <alignment vertical="center" wrapText="1"/>
    </xf>
    <xf numFmtId="0" fontId="7" fillId="6" borderId="11" xfId="2" applyFont="1" applyFill="1" applyBorder="1" applyAlignment="1">
      <alignment vertical="center" wrapText="1"/>
    </xf>
    <xf numFmtId="0" fontId="3" fillId="0" borderId="7" xfId="2" applyFont="1" applyBorder="1" applyAlignment="1">
      <alignment vertical="center" wrapText="1"/>
    </xf>
    <xf numFmtId="49" fontId="8" fillId="3" borderId="1" xfId="1" applyNumberFormat="1" applyFont="1" applyFill="1" applyBorder="1" applyAlignment="1" applyProtection="1">
      <alignment horizontal="left" vertical="center" wrapText="1"/>
      <protection locked="0"/>
    </xf>
    <xf numFmtId="164" fontId="3" fillId="3" borderId="1" xfId="2" applyNumberFormat="1" applyFont="1" applyFill="1" applyBorder="1" applyAlignment="1" applyProtection="1">
      <alignment horizontal="right" vertical="center" wrapText="1"/>
      <protection locked="0"/>
    </xf>
    <xf numFmtId="49" fontId="5" fillId="0" borderId="0" xfId="3" applyNumberFormat="1" applyFont="1" applyBorder="1">
      <alignment horizontal="center" vertical="center" wrapText="1"/>
    </xf>
    <xf numFmtId="49" fontId="3" fillId="0" borderId="0" xfId="2" applyNumberFormat="1" applyFont="1" applyAlignment="1">
      <alignment horizontal="center" vertical="center" wrapText="1"/>
    </xf>
    <xf numFmtId="0" fontId="3" fillId="0" borderId="0" xfId="2" applyFont="1" applyAlignment="1">
      <alignment vertical="center" wrapText="1"/>
    </xf>
    <xf numFmtId="4" fontId="3" fillId="0" borderId="0" xfId="2" applyNumberFormat="1" applyFont="1" applyAlignment="1">
      <alignment horizontal="right" vertical="center" wrapText="1"/>
    </xf>
    <xf numFmtId="9" fontId="4" fillId="0" borderId="0" xfId="5" applyNumberFormat="1" applyFont="1" applyBorder="1" applyAlignment="1">
      <alignment horizontal="center" vertical="center" wrapText="1"/>
    </xf>
    <xf numFmtId="49" fontId="10" fillId="0" borderId="0" xfId="2" applyNumberFormat="1" applyFont="1" applyAlignment="1">
      <alignment horizontal="center" vertical="center" wrapText="1"/>
    </xf>
    <xf numFmtId="49" fontId="11" fillId="0" borderId="0" xfId="2" applyNumberFormat="1" applyFont="1" applyAlignment="1">
      <alignment horizontal="center" vertical="center" wrapText="1"/>
    </xf>
    <xf numFmtId="0" fontId="11" fillId="0" borderId="0" xfId="2" applyFont="1" applyAlignment="1">
      <alignment vertical="center" wrapText="1"/>
    </xf>
    <xf numFmtId="0" fontId="0" fillId="0" borderId="3" xfId="6" applyNumberFormat="1" applyFont="1" applyFill="1" applyBorder="1" applyAlignment="1">
      <alignment horizontal="left" vertical="center" wrapText="1"/>
    </xf>
    <xf numFmtId="0" fontId="0" fillId="0" borderId="12" xfId="6" applyNumberFormat="1" applyFont="1" applyFill="1" applyBorder="1" applyAlignment="1">
      <alignment horizontal="left" vertical="center" wrapText="1"/>
    </xf>
    <xf numFmtId="0" fontId="3" fillId="0" borderId="1" xfId="6" applyNumberFormat="1" applyFont="1" applyFill="1" applyBorder="1" applyAlignment="1">
      <alignment horizontal="left" vertical="center" wrapText="1" indent="1"/>
    </xf>
    <xf numFmtId="0" fontId="3" fillId="0" borderId="1" xfId="2" applyFont="1" applyBorder="1" applyAlignment="1">
      <alignment horizontal="left" vertical="center" wrapText="1"/>
    </xf>
    <xf numFmtId="9" fontId="4" fillId="0" borderId="1" xfId="6" applyNumberFormat="1" applyFont="1" applyFill="1" applyBorder="1" applyAlignment="1">
      <alignment horizontal="center" vertical="center" wrapText="1"/>
    </xf>
    <xf numFmtId="0" fontId="10" fillId="0" borderId="1" xfId="2" applyFont="1" applyBorder="1" applyAlignment="1">
      <alignment horizontal="left" vertical="center" wrapText="1"/>
    </xf>
    <xf numFmtId="0" fontId="10" fillId="0" borderId="1" xfId="2" applyFont="1" applyBorder="1" applyAlignment="1">
      <alignment vertical="center" wrapText="1"/>
    </xf>
    <xf numFmtId="49" fontId="13" fillId="0" borderId="7" xfId="2" applyNumberFormat="1" applyFont="1" applyBorder="1" applyAlignment="1">
      <alignment horizontal="center" vertical="top" wrapText="1"/>
    </xf>
    <xf numFmtId="49" fontId="3" fillId="3" borderId="7" xfId="2" applyNumberFormat="1" applyFont="1" applyFill="1" applyBorder="1" applyAlignment="1" applyProtection="1">
      <alignment horizontal="left" vertical="center" wrapText="1" indent="1"/>
      <protection locked="0"/>
    </xf>
    <xf numFmtId="49" fontId="0" fillId="0" borderId="11" xfId="2" applyNumberFormat="1" applyFont="1" applyBorder="1" applyAlignment="1">
      <alignment horizontal="center" vertical="center" wrapText="1"/>
    </xf>
    <xf numFmtId="0" fontId="0" fillId="0" borderId="1" xfId="2" applyFont="1" applyBorder="1" applyAlignment="1">
      <alignment horizontal="left" vertical="center" wrapText="1"/>
    </xf>
    <xf numFmtId="49" fontId="0" fillId="0" borderId="1" xfId="7" applyFont="1" applyFill="1" applyBorder="1" applyAlignment="1">
      <alignment horizontal="center" vertical="center"/>
    </xf>
    <xf numFmtId="0" fontId="0" fillId="0" borderId="7" xfId="2" applyFont="1" applyBorder="1" applyAlignment="1">
      <alignment horizontal="center" vertical="center" wrapText="1"/>
    </xf>
    <xf numFmtId="0" fontId="12" fillId="0" borderId="1" xfId="2" applyFont="1" applyBorder="1" applyAlignment="1">
      <alignment horizontal="center" vertical="center" wrapText="1"/>
    </xf>
    <xf numFmtId="4" fontId="12" fillId="2" borderId="1" xfId="2" applyNumberFormat="1" applyFont="1" applyFill="1" applyBorder="1" applyAlignment="1">
      <alignment horizontal="right" vertical="center" wrapText="1"/>
    </xf>
    <xf numFmtId="49" fontId="3" fillId="0" borderId="10" xfId="2" applyNumberFormat="1" applyFont="1" applyBorder="1" applyAlignment="1">
      <alignment horizontal="center" vertical="top" wrapText="1"/>
    </xf>
    <xf numFmtId="49" fontId="3" fillId="3" borderId="10" xfId="2" applyNumberFormat="1" applyFont="1" applyFill="1" applyBorder="1" applyAlignment="1" applyProtection="1">
      <alignment horizontal="left" vertical="center" wrapText="1" indent="1"/>
      <protection locked="0"/>
    </xf>
    <xf numFmtId="49" fontId="3" fillId="0" borderId="11" xfId="2" applyNumberFormat="1" applyFont="1" applyBorder="1" applyAlignment="1">
      <alignment horizontal="center" vertical="center" wrapText="1"/>
    </xf>
    <xf numFmtId="0" fontId="12" fillId="3" borderId="7" xfId="2" applyFont="1" applyFill="1" applyBorder="1" applyAlignment="1" applyProtection="1">
      <alignment horizontal="left" vertical="center" wrapText="1"/>
      <protection locked="0"/>
    </xf>
    <xf numFmtId="49" fontId="12" fillId="3" borderId="7" xfId="2" applyNumberFormat="1" applyFont="1" applyFill="1" applyBorder="1" applyAlignment="1" applyProtection="1">
      <alignment horizontal="left" vertical="center" wrapText="1"/>
      <protection locked="0"/>
    </xf>
    <xf numFmtId="0" fontId="12" fillId="0" borderId="1" xfId="2" applyFont="1" applyBorder="1" applyAlignment="1">
      <alignment vertical="center" wrapText="1"/>
    </xf>
    <xf numFmtId="49" fontId="12" fillId="0" borderId="13" xfId="2" applyNumberFormat="1" applyFont="1" applyBorder="1" applyAlignment="1">
      <alignment horizontal="center" vertical="center" wrapText="1"/>
    </xf>
    <xf numFmtId="49" fontId="12" fillId="3" borderId="1" xfId="2" applyNumberFormat="1" applyFont="1" applyFill="1" applyBorder="1" applyAlignment="1" applyProtection="1">
      <alignment horizontal="left" vertical="center" wrapText="1"/>
      <protection locked="0"/>
    </xf>
    <xf numFmtId="4" fontId="12" fillId="3" borderId="1" xfId="2" applyNumberFormat="1" applyFont="1" applyFill="1" applyBorder="1" applyAlignment="1" applyProtection="1">
      <alignment horizontal="right" vertical="center" wrapText="1"/>
      <protection locked="0"/>
    </xf>
    <xf numFmtId="49" fontId="12" fillId="3" borderId="1" xfId="2" applyNumberFormat="1" applyFont="1" applyFill="1" applyBorder="1" applyAlignment="1" applyProtection="1">
      <alignment horizontal="center" vertical="center" wrapText="1"/>
      <protection locked="0"/>
    </xf>
    <xf numFmtId="4" fontId="7" fillId="0" borderId="1" xfId="2" applyNumberFormat="1" applyFont="1" applyBorder="1" applyAlignment="1">
      <alignment horizontal="right" vertical="center" wrapText="1"/>
    </xf>
    <xf numFmtId="0" fontId="12" fillId="3" borderId="9" xfId="2" applyFont="1" applyFill="1" applyBorder="1" applyAlignment="1" applyProtection="1">
      <alignment horizontal="left" vertical="center" wrapText="1"/>
      <protection locked="0"/>
    </xf>
    <xf numFmtId="49" fontId="12" fillId="3" borderId="9" xfId="2" applyNumberFormat="1" applyFont="1" applyFill="1" applyBorder="1" applyAlignment="1" applyProtection="1">
      <alignment horizontal="left" vertical="center" wrapText="1"/>
      <protection locked="0"/>
    </xf>
    <xf numFmtId="49" fontId="0" fillId="6" borderId="14" xfId="7" applyFont="1" applyFill="1" applyBorder="1" applyAlignment="1">
      <alignment horizontal="center" vertical="center"/>
    </xf>
    <xf numFmtId="49" fontId="0" fillId="6" borderId="12" xfId="7" applyFont="1" applyFill="1" applyBorder="1" applyAlignment="1">
      <alignment horizontal="center" vertical="center"/>
    </xf>
    <xf numFmtId="49" fontId="6" fillId="6" borderId="12" xfId="7" applyFont="1" applyFill="1" applyBorder="1" applyAlignment="1">
      <alignment horizontal="left" vertical="center"/>
    </xf>
    <xf numFmtId="49" fontId="6" fillId="6" borderId="11" xfId="7" applyFont="1" applyFill="1" applyBorder="1" applyAlignment="1">
      <alignment horizontal="left" vertical="center" indent="1"/>
    </xf>
    <xf numFmtId="49" fontId="3" fillId="0" borderId="9" xfId="2" applyNumberFormat="1" applyFont="1" applyBorder="1" applyAlignment="1">
      <alignment horizontal="center" vertical="top" wrapText="1"/>
    </xf>
    <xf numFmtId="49" fontId="3" fillId="3" borderId="9" xfId="2" applyNumberFormat="1" applyFont="1" applyFill="1" applyBorder="1" applyAlignment="1" applyProtection="1">
      <alignment horizontal="left" vertical="center" wrapText="1" indent="1"/>
      <protection locked="0"/>
    </xf>
    <xf numFmtId="0" fontId="12" fillId="3" borderId="10" xfId="2" applyFont="1" applyFill="1" applyBorder="1" applyAlignment="1" applyProtection="1">
      <alignment horizontal="left" vertical="center" wrapText="1"/>
      <protection locked="0"/>
    </xf>
    <xf numFmtId="49" fontId="12" fillId="3" borderId="10" xfId="2" applyNumberFormat="1" applyFont="1" applyFill="1" applyBorder="1" applyAlignment="1" applyProtection="1">
      <alignment horizontal="left" vertical="center" wrapText="1"/>
      <protection locked="0"/>
    </xf>
    <xf numFmtId="0" fontId="13" fillId="0" borderId="1" xfId="2" applyFont="1" applyBorder="1" applyAlignment="1">
      <alignment horizontal="center" vertical="top" wrapText="1"/>
    </xf>
    <xf numFmtId="49" fontId="6" fillId="6" borderId="3" xfId="6" applyFont="1" applyFill="1" applyBorder="1" applyAlignment="1">
      <alignment horizontal="left" vertical="center"/>
    </xf>
    <xf numFmtId="49" fontId="6" fillId="6" borderId="12" xfId="6" applyFont="1" applyFill="1" applyBorder="1" applyAlignment="1">
      <alignment horizontal="left" vertical="center" indent="1"/>
    </xf>
    <xf numFmtId="49" fontId="6" fillId="6" borderId="12" xfId="6" applyFont="1" applyFill="1" applyBorder="1" applyAlignment="1">
      <alignment horizontal="left" vertical="center"/>
    </xf>
    <xf numFmtId="49" fontId="6" fillId="6" borderId="11" xfId="6" applyFont="1" applyFill="1" applyBorder="1" applyAlignment="1">
      <alignment horizontal="left" vertical="center" indent="1"/>
    </xf>
    <xf numFmtId="0" fontId="6" fillId="0" borderId="1" xfId="6" applyNumberFormat="1" applyFont="1" applyFill="1" applyBorder="1" applyAlignment="1">
      <alignment horizontal="left" vertical="center" indent="1"/>
    </xf>
    <xf numFmtId="49" fontId="0" fillId="0" borderId="1" xfId="2" applyNumberFormat="1" applyFont="1" applyBorder="1" applyAlignment="1">
      <alignment horizontal="center" vertical="center" wrapText="1"/>
    </xf>
    <xf numFmtId="49" fontId="0" fillId="6" borderId="3" xfId="7" applyFont="1" applyFill="1" applyBorder="1" applyAlignment="1">
      <alignment horizontal="center" vertical="center"/>
    </xf>
    <xf numFmtId="0" fontId="3" fillId="0" borderId="7" xfId="3" applyFont="1" applyBorder="1">
      <alignment horizontal="center" vertical="center" wrapText="1"/>
    </xf>
    <xf numFmtId="0" fontId="3" fillId="0" borderId="1" xfId="3" applyFont="1" applyBorder="1" applyAlignment="1">
      <alignment horizontal="left" vertical="top" wrapText="1"/>
    </xf>
    <xf numFmtId="0" fontId="3" fillId="0" borderId="10" xfId="3" applyFont="1" applyBorder="1">
      <alignment horizontal="center" vertical="center" wrapText="1"/>
    </xf>
    <xf numFmtId="0" fontId="3" fillId="0" borderId="9" xfId="3" applyFont="1" applyBorder="1">
      <alignment horizontal="center" vertical="center" wrapText="1"/>
    </xf>
    <xf numFmtId="0" fontId="5" fillId="0" borderId="0" xfId="3" applyFont="1" applyBorder="1">
      <alignment horizontal="center" vertical="center" wrapText="1"/>
    </xf>
    <xf numFmtId="49" fontId="3" fillId="0" borderId="15" xfId="2" applyNumberFormat="1" applyFont="1" applyBorder="1" applyAlignment="1">
      <alignment horizontal="center" vertical="center" wrapText="1"/>
    </xf>
    <xf numFmtId="0" fontId="3" fillId="0" borderId="15" xfId="2" applyFont="1" applyBorder="1" applyAlignment="1">
      <alignment horizontal="left" vertical="center" wrapText="1"/>
    </xf>
    <xf numFmtId="4" fontId="3" fillId="0" borderId="15" xfId="2" applyNumberFormat="1" applyFont="1" applyBorder="1" applyAlignment="1">
      <alignment horizontal="center" vertical="center" wrapText="1"/>
    </xf>
    <xf numFmtId="4" fontId="3" fillId="3" borderId="15" xfId="2" applyNumberFormat="1" applyFont="1" applyFill="1" applyBorder="1" applyAlignment="1" applyProtection="1">
      <alignment horizontal="right" vertical="center" wrapText="1"/>
      <protection locked="0"/>
    </xf>
    <xf numFmtId="0" fontId="3" fillId="0" borderId="16" xfId="2" applyFont="1" applyBorder="1" applyAlignment="1">
      <alignment horizontal="left" vertical="center" wrapText="1"/>
    </xf>
    <xf numFmtId="4" fontId="3" fillId="0" borderId="1" xfId="2" applyNumberFormat="1" applyFont="1" applyBorder="1" applyAlignment="1">
      <alignment horizontal="center" vertical="center" wrapText="1"/>
    </xf>
    <xf numFmtId="0" fontId="3" fillId="0" borderId="16" xfId="2" applyFont="1" applyBorder="1" applyAlignment="1">
      <alignment horizontal="left" vertical="center" wrapText="1" indent="1"/>
    </xf>
    <xf numFmtId="4" fontId="3" fillId="3" borderId="16" xfId="2" applyNumberFormat="1" applyFont="1" applyFill="1" applyBorder="1" applyAlignment="1" applyProtection="1">
      <alignment horizontal="right" vertical="center" wrapText="1"/>
      <protection locked="0"/>
    </xf>
    <xf numFmtId="0" fontId="3" fillId="0" borderId="13" xfId="2" applyFont="1" applyBorder="1" applyAlignment="1">
      <alignment vertical="center" wrapText="1"/>
    </xf>
    <xf numFmtId="4" fontId="3" fillId="0" borderId="16" xfId="2" applyNumberFormat="1" applyFont="1" applyBorder="1" applyAlignment="1">
      <alignment horizontal="center" vertical="center" wrapText="1"/>
    </xf>
    <xf numFmtId="49" fontId="3" fillId="0" borderId="17" xfId="2" applyNumberFormat="1" applyFont="1" applyBorder="1" applyAlignment="1">
      <alignment horizontal="center" vertical="center" wrapText="1"/>
    </xf>
    <xf numFmtId="4" fontId="3" fillId="3" borderId="18" xfId="2" applyNumberFormat="1" applyFont="1" applyFill="1" applyBorder="1" applyAlignment="1" applyProtection="1">
      <alignment horizontal="right" vertical="center" wrapText="1"/>
      <protection locked="0"/>
    </xf>
    <xf numFmtId="0" fontId="3" fillId="0" borderId="15" xfId="2" applyFont="1" applyBorder="1" applyAlignment="1">
      <alignment horizontal="left" vertical="center" wrapText="1" indent="1"/>
    </xf>
  </cellXfs>
  <cellStyles count="8">
    <cellStyle name="Гиперссылка" xfId="1" builtinId="8"/>
    <cellStyle name="ЗаголовокСтолбца" xfId="3" xr:uid="{B110EC46-5A81-423F-AC29-0C6B1B4C384E}"/>
    <cellStyle name="Обычный" xfId="0" builtinId="0"/>
    <cellStyle name="Обычный 3" xfId="5" xr:uid="{B12A0E6D-125E-4032-A227-302D92D0159A}"/>
    <cellStyle name="Обычный 7" xfId="6" xr:uid="{4C6CB88B-BAF9-4397-AB09-4C1881185C59}"/>
    <cellStyle name="Обычный 8" xfId="7" xr:uid="{B48CE528-9701-4101-9F84-0E3E6EC62FA0}"/>
    <cellStyle name="Обычный_ЖКУ_проект3" xfId="4" xr:uid="{70DC395F-D6D9-44B5-8621-025A13DC2FBF}"/>
    <cellStyle name="Обычный_Мониторинг инвестиций" xfId="2" xr:uid="{3109E718-004E-4F65-B5CE-368B9F9E1B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1044;&#1083;&#1103;_&#1052;&#1072;&#1091;&#1083;&#1100;/&#1052;&#1040;&#1059;&#1051;&#1068;_&#1056;&#1040;&#1041;&#1054;&#1063;&#1040;&#1071;_&#1055;&#1069;&#1054;/!_&#1040;&#1056;&#1061;&#1048;&#1042;_&#1044;&#1054;_01.10.2021/!!_&#1064;&#1072;&#1073;&#1083;&#1086;&#1085;_&#1079;&#1072;&#1087;&#1088;&#1086;&#1089;&#1099;/FAS.JKH.OPEN.INFO.BALANCE/2021%20&#1075;&#1086;&#1076;/FAS.JKH.OPEN.INFO.BALANCE.VO(v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7"/>
      <sheetName val="modList05"/>
      <sheetName val="modProv"/>
      <sheetName val="Инструкция"/>
      <sheetName val="Лог обновления"/>
      <sheetName val="Титульный"/>
      <sheetName val="Территории"/>
      <sheetName val="Дифференциация"/>
      <sheetName val="Форма 1.0.1 | Форма 3.5.1"/>
      <sheetName val="Форма 3.5.1"/>
      <sheetName val="Форма 1.0.1 | Форма 3.5.2"/>
      <sheetName val="Форма 3.5.2"/>
      <sheetName val="Форма 1.0.1 | Форма 3.6"/>
      <sheetName val="Форма 3.6"/>
      <sheetName val="Форма 1.0.1 | Форма 3.7"/>
      <sheetName val="Форма 3.7"/>
      <sheetName val="Форма 1.0.2"/>
      <sheetName val="Сведения об изменении"/>
      <sheetName val="Комментарии"/>
      <sheetName val="Проверка"/>
      <sheetName val="modReestr"/>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REESTR_IP"/>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frmListIP"/>
      <sheetName val="modServiceModule"/>
      <sheetName val="modfrmCheckUpdates"/>
      <sheetName val="REESTR_DS"/>
      <sheetName val="REESTR_CHS"/>
      <sheetName val="REESTR_LINK"/>
    </sheetNames>
    <sheetDataSet>
      <sheetData sheetId="0"/>
      <sheetData sheetId="1"/>
      <sheetData sheetId="2"/>
      <sheetData sheetId="3"/>
      <sheetData sheetId="4"/>
      <sheetData sheetId="5">
        <row r="32">
          <cell r="F32" t="str">
            <v>да</v>
          </cell>
        </row>
        <row r="33">
          <cell r="F33" t="str">
            <v>17.02.2022</v>
          </cell>
        </row>
      </sheetData>
      <sheetData sheetId="6"/>
      <sheetData sheetId="7"/>
      <sheetData sheetId="8"/>
      <sheetData sheetId="9">
        <row r="36">
          <cell r="G36">
            <v>4157.07</v>
          </cell>
        </row>
        <row r="38">
          <cell r="G38">
            <v>8635.52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P2" t="str">
            <v>Торги/аукционы</v>
          </cell>
        </row>
        <row r="3">
          <cell r="P3" t="str">
            <v>Прямые договора без торгов</v>
          </cell>
        </row>
        <row r="4">
          <cell r="P4" t="str">
            <v>Прочее</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workbookViewId="0">
      <selection activeCell="I6" sqref="I6"/>
    </sheetView>
  </sheetViews>
  <sheetFormatPr defaultRowHeight="14.4" x14ac:dyDescent="0.3"/>
  <cols>
    <col min="2" max="2" width="34.5546875" customWidth="1"/>
    <col min="4" max="4" width="39.5546875" customWidth="1"/>
    <col min="5" max="5" width="58" customWidth="1"/>
  </cols>
  <sheetData>
    <row r="1" spans="1:5" x14ac:dyDescent="0.3">
      <c r="A1" s="1" t="s">
        <v>0</v>
      </c>
      <c r="B1" s="1"/>
      <c r="C1" s="1"/>
      <c r="D1" s="1"/>
      <c r="E1" s="1" t="s">
        <v>1</v>
      </c>
    </row>
    <row r="2" spans="1:5" ht="91.2" x14ac:dyDescent="0.3">
      <c r="A2" s="1" t="s">
        <v>2</v>
      </c>
      <c r="B2" s="2" t="s">
        <v>3</v>
      </c>
      <c r="C2" s="2" t="s">
        <v>4</v>
      </c>
      <c r="D2" s="3" t="s">
        <v>5</v>
      </c>
      <c r="E2" s="1"/>
    </row>
    <row r="3" spans="1:5" x14ac:dyDescent="0.3">
      <c r="A3" s="1"/>
      <c r="B3" s="2"/>
      <c r="C3" s="2"/>
      <c r="D3" s="4" t="s">
        <v>6</v>
      </c>
      <c r="E3" s="1"/>
    </row>
    <row r="4" spans="1:5" x14ac:dyDescent="0.3">
      <c r="A4" s="5" t="s">
        <v>7</v>
      </c>
      <c r="B4" s="5" t="s">
        <v>8</v>
      </c>
      <c r="C4" s="5" t="s">
        <v>9</v>
      </c>
      <c r="D4" s="6" t="e">
        <f>#REF!</f>
        <v>#REF!</v>
      </c>
      <c r="E4" s="6"/>
    </row>
    <row r="5" spans="1:5" ht="57" x14ac:dyDescent="0.3">
      <c r="A5" s="7" t="s">
        <v>7</v>
      </c>
      <c r="B5" s="8" t="s">
        <v>10</v>
      </c>
      <c r="C5" s="9" t="s">
        <v>11</v>
      </c>
      <c r="D5" s="10" t="str">
        <f>IF(buhg_flag="да",IF(dateBuhg="","Не указана",dateBuhg),"Не осуществлялась")</f>
        <v>17.02.2022</v>
      </c>
      <c r="E5" s="11" t="s">
        <v>12</v>
      </c>
    </row>
    <row r="6" spans="1:5" ht="22.8" x14ac:dyDescent="0.3">
      <c r="A6" s="7" t="s">
        <v>8</v>
      </c>
      <c r="B6" s="8" t="s">
        <v>13</v>
      </c>
      <c r="C6" s="9" t="s">
        <v>14</v>
      </c>
      <c r="D6" s="12">
        <v>189118</v>
      </c>
      <c r="E6" s="11" t="s">
        <v>15</v>
      </c>
    </row>
    <row r="7" spans="1:5" ht="34.200000000000003" x14ac:dyDescent="0.3">
      <c r="A7" s="7" t="s">
        <v>9</v>
      </c>
      <c r="B7" s="8" t="s">
        <v>16</v>
      </c>
      <c r="C7" s="9" t="s">
        <v>14</v>
      </c>
      <c r="D7" s="13">
        <f>SUM(D8:D9,D12:D19,D22,D25,D27,D29)</f>
        <v>202230</v>
      </c>
      <c r="E7" s="11" t="s">
        <v>17</v>
      </c>
    </row>
    <row r="8" spans="1:5" ht="34.200000000000003" x14ac:dyDescent="0.3">
      <c r="A8" s="7" t="s">
        <v>18</v>
      </c>
      <c r="B8" s="14" t="s">
        <v>19</v>
      </c>
      <c r="C8" s="9" t="s">
        <v>14</v>
      </c>
      <c r="D8" s="12">
        <v>0</v>
      </c>
      <c r="E8" s="11"/>
    </row>
    <row r="9" spans="1:5" ht="34.200000000000003" x14ac:dyDescent="0.3">
      <c r="A9" s="7" t="s">
        <v>20</v>
      </c>
      <c r="B9" s="14" t="s">
        <v>21</v>
      </c>
      <c r="C9" s="9" t="s">
        <v>14</v>
      </c>
      <c r="D9" s="12">
        <v>34729.800000000003</v>
      </c>
      <c r="E9" s="11"/>
    </row>
    <row r="10" spans="1:5" ht="22.8" x14ac:dyDescent="0.3">
      <c r="A10" s="7" t="s">
        <v>22</v>
      </c>
      <c r="B10" s="15" t="s">
        <v>23</v>
      </c>
      <c r="C10" s="9" t="s">
        <v>24</v>
      </c>
      <c r="D10" s="12">
        <v>4.3360000000000003</v>
      </c>
      <c r="E10" s="11"/>
    </row>
    <row r="11" spans="1:5" ht="22.8" x14ac:dyDescent="0.3">
      <c r="A11" s="7" t="s">
        <v>25</v>
      </c>
      <c r="B11" s="15" t="s">
        <v>26</v>
      </c>
      <c r="C11" s="9" t="s">
        <v>27</v>
      </c>
      <c r="D11" s="12">
        <v>8701.1</v>
      </c>
      <c r="E11" s="11"/>
    </row>
    <row r="12" spans="1:5" ht="34.200000000000003" x14ac:dyDescent="0.3">
      <c r="A12" s="7" t="s">
        <v>28</v>
      </c>
      <c r="B12" s="14" t="s">
        <v>29</v>
      </c>
      <c r="C12" s="9" t="s">
        <v>14</v>
      </c>
      <c r="D12" s="12">
        <v>2681.54</v>
      </c>
      <c r="E12" s="11"/>
    </row>
    <row r="13" spans="1:5" ht="22.8" x14ac:dyDescent="0.3">
      <c r="A13" s="7" t="s">
        <v>30</v>
      </c>
      <c r="B13" s="14" t="s">
        <v>31</v>
      </c>
      <c r="C13" s="9" t="s">
        <v>14</v>
      </c>
      <c r="D13" s="12">
        <f>59030.23+14849.49</f>
        <v>73879.72</v>
      </c>
      <c r="E13" s="11"/>
    </row>
    <row r="14" spans="1:5" ht="22.8" x14ac:dyDescent="0.3">
      <c r="A14" s="7" t="s">
        <v>32</v>
      </c>
      <c r="B14" s="14" t="s">
        <v>33</v>
      </c>
      <c r="C14" s="9" t="s">
        <v>14</v>
      </c>
      <c r="D14" s="12">
        <f>2111.08+19719.19</f>
        <v>21830.269999999997</v>
      </c>
      <c r="E14" s="11"/>
    </row>
    <row r="15" spans="1:5" ht="34.200000000000003" x14ac:dyDescent="0.3">
      <c r="A15" s="7" t="s">
        <v>34</v>
      </c>
      <c r="B15" s="14" t="s">
        <v>35</v>
      </c>
      <c r="C15" s="9" t="s">
        <v>14</v>
      </c>
      <c r="D15" s="12">
        <v>15384.67</v>
      </c>
      <c r="E15" s="11"/>
    </row>
    <row r="16" spans="1:5" ht="34.200000000000003" x14ac:dyDescent="0.3">
      <c r="A16" s="7" t="s">
        <v>36</v>
      </c>
      <c r="B16" s="14" t="s">
        <v>37</v>
      </c>
      <c r="C16" s="9" t="s">
        <v>14</v>
      </c>
      <c r="D16" s="12">
        <v>4580.93</v>
      </c>
      <c r="E16" s="11"/>
    </row>
    <row r="17" spans="1:5" ht="22.8" x14ac:dyDescent="0.3">
      <c r="A17" s="7" t="s">
        <v>38</v>
      </c>
      <c r="B17" s="14" t="s">
        <v>39</v>
      </c>
      <c r="C17" s="9" t="s">
        <v>14</v>
      </c>
      <c r="D17" s="12">
        <v>9072.64</v>
      </c>
      <c r="E17" s="11"/>
    </row>
    <row r="18" spans="1:5" ht="34.200000000000003" x14ac:dyDescent="0.3">
      <c r="A18" s="7" t="s">
        <v>40</v>
      </c>
      <c r="B18" s="14" t="s">
        <v>41</v>
      </c>
      <c r="C18" s="9" t="s">
        <v>14</v>
      </c>
      <c r="D18" s="12">
        <v>7.53</v>
      </c>
      <c r="E18" s="11"/>
    </row>
    <row r="19" spans="1:5" ht="22.8" x14ac:dyDescent="0.3">
      <c r="A19" s="7" t="s">
        <v>42</v>
      </c>
      <c r="B19" s="14" t="s">
        <v>43</v>
      </c>
      <c r="C19" s="9" t="s">
        <v>14</v>
      </c>
      <c r="D19" s="12">
        <v>6380.06</v>
      </c>
      <c r="E19" s="11" t="s">
        <v>44</v>
      </c>
    </row>
    <row r="20" spans="1:5" ht="22.8" x14ac:dyDescent="0.3">
      <c r="A20" s="7" t="s">
        <v>45</v>
      </c>
      <c r="B20" s="15" t="s">
        <v>46</v>
      </c>
      <c r="C20" s="9" t="s">
        <v>14</v>
      </c>
      <c r="D20" s="12">
        <v>0</v>
      </c>
      <c r="E20" s="11" t="s">
        <v>47</v>
      </c>
    </row>
    <row r="21" spans="1:5" ht="22.8" x14ac:dyDescent="0.3">
      <c r="A21" s="7" t="s">
        <v>48</v>
      </c>
      <c r="B21" s="15" t="s">
        <v>49</v>
      </c>
      <c r="C21" s="9" t="s">
        <v>14</v>
      </c>
      <c r="D21" s="12">
        <v>0</v>
      </c>
      <c r="E21" s="11" t="s">
        <v>50</v>
      </c>
    </row>
    <row r="22" spans="1:5" ht="22.8" x14ac:dyDescent="0.3">
      <c r="A22" s="7" t="s">
        <v>51</v>
      </c>
      <c r="B22" s="14" t="s">
        <v>52</v>
      </c>
      <c r="C22" s="9" t="s">
        <v>14</v>
      </c>
      <c r="D22" s="12">
        <v>192.01</v>
      </c>
      <c r="E22" s="11" t="s">
        <v>53</v>
      </c>
    </row>
    <row r="23" spans="1:5" ht="22.8" x14ac:dyDescent="0.3">
      <c r="A23" s="7" t="s">
        <v>54</v>
      </c>
      <c r="B23" s="15" t="s">
        <v>46</v>
      </c>
      <c r="C23" s="9" t="s">
        <v>14</v>
      </c>
      <c r="D23" s="12">
        <v>0</v>
      </c>
      <c r="E23" s="11" t="s">
        <v>55</v>
      </c>
    </row>
    <row r="24" spans="1:5" ht="22.8" x14ac:dyDescent="0.3">
      <c r="A24" s="7" t="s">
        <v>56</v>
      </c>
      <c r="B24" s="15" t="s">
        <v>49</v>
      </c>
      <c r="C24" s="9" t="s">
        <v>14</v>
      </c>
      <c r="D24" s="12">
        <v>0</v>
      </c>
      <c r="E24" s="11" t="s">
        <v>57</v>
      </c>
    </row>
    <row r="25" spans="1:5" ht="34.200000000000003" x14ac:dyDescent="0.3">
      <c r="A25" s="16" t="s">
        <v>58</v>
      </c>
      <c r="B25" s="14" t="s">
        <v>59</v>
      </c>
      <c r="C25" s="17" t="s">
        <v>14</v>
      </c>
      <c r="D25" s="12">
        <v>4157.07</v>
      </c>
      <c r="E25" s="11"/>
    </row>
    <row r="26" spans="1:5" ht="79.8" x14ac:dyDescent="0.3">
      <c r="A26" s="18"/>
      <c r="B26" s="15" t="s">
        <v>60</v>
      </c>
      <c r="C26" s="19"/>
      <c r="D26" s="20" t="s">
        <v>61</v>
      </c>
      <c r="E26" s="11"/>
    </row>
    <row r="27" spans="1:5" ht="57" x14ac:dyDescent="0.3">
      <c r="A27" s="16" t="s">
        <v>62</v>
      </c>
      <c r="B27" s="14" t="s">
        <v>63</v>
      </c>
      <c r="C27" s="17" t="s">
        <v>14</v>
      </c>
      <c r="D27" s="12">
        <v>8635.52</v>
      </c>
      <c r="E27" s="11"/>
    </row>
    <row r="28" spans="1:5" ht="79.8" x14ac:dyDescent="0.3">
      <c r="A28" s="18"/>
      <c r="B28" s="15" t="s">
        <v>60</v>
      </c>
      <c r="C28" s="19"/>
      <c r="D28" s="20" t="s">
        <v>61</v>
      </c>
      <c r="E28" s="11"/>
    </row>
    <row r="29" spans="1:5" ht="34.200000000000003" x14ac:dyDescent="0.3">
      <c r="A29" s="21" t="s">
        <v>64</v>
      </c>
      <c r="B29" s="22" t="s">
        <v>65</v>
      </c>
      <c r="C29" s="23" t="s">
        <v>14</v>
      </c>
      <c r="D29" s="24">
        <f>SUM(D30:D36)</f>
        <v>20698.240000000002</v>
      </c>
      <c r="E29" s="11" t="s">
        <v>66</v>
      </c>
    </row>
    <row r="30" spans="1:5" x14ac:dyDescent="0.3">
      <c r="A30" s="25" t="s">
        <v>67</v>
      </c>
      <c r="B30" s="26"/>
      <c r="C30" s="1"/>
      <c r="D30" s="27"/>
      <c r="E30" s="28"/>
    </row>
    <row r="31" spans="1:5" x14ac:dyDescent="0.3">
      <c r="A31" s="25"/>
      <c r="B31" s="26"/>
      <c r="C31" s="1"/>
      <c r="D31" s="29"/>
      <c r="E31" s="30"/>
    </row>
    <row r="32" spans="1:5" ht="34.200000000000003" x14ac:dyDescent="0.3">
      <c r="A32" s="31" t="s">
        <v>68</v>
      </c>
      <c r="B32" s="32" t="s">
        <v>69</v>
      </c>
      <c r="C32" s="9" t="s">
        <v>14</v>
      </c>
      <c r="D32" s="33">
        <v>3047.93</v>
      </c>
      <c r="E32" s="34" t="s">
        <v>70</v>
      </c>
    </row>
    <row r="33" spans="1:5" ht="34.200000000000003" x14ac:dyDescent="0.3">
      <c r="A33" s="31" t="s">
        <v>71</v>
      </c>
      <c r="B33" s="32" t="s">
        <v>72</v>
      </c>
      <c r="C33" s="9" t="s">
        <v>14</v>
      </c>
      <c r="D33" s="33">
        <v>10111.5</v>
      </c>
      <c r="E33" s="34" t="s">
        <v>70</v>
      </c>
    </row>
    <row r="34" spans="1:5" ht="34.200000000000003" x14ac:dyDescent="0.3">
      <c r="A34" s="31" t="s">
        <v>73</v>
      </c>
      <c r="B34" s="32" t="s">
        <v>74</v>
      </c>
      <c r="C34" s="9" t="s">
        <v>14</v>
      </c>
      <c r="D34" s="33">
        <v>4796.7</v>
      </c>
      <c r="E34" s="34" t="s">
        <v>70</v>
      </c>
    </row>
    <row r="35" spans="1:5" ht="34.200000000000003" x14ac:dyDescent="0.3">
      <c r="A35" s="31" t="s">
        <v>75</v>
      </c>
      <c r="B35" s="32" t="s">
        <v>76</v>
      </c>
      <c r="C35" s="9" t="s">
        <v>14</v>
      </c>
      <c r="D35" s="33">
        <v>2742.11</v>
      </c>
      <c r="E35" s="34" t="s">
        <v>70</v>
      </c>
    </row>
    <row r="36" spans="1:5" ht="22.8" x14ac:dyDescent="0.3">
      <c r="A36" s="35"/>
      <c r="B36" s="36" t="s">
        <v>77</v>
      </c>
      <c r="C36" s="37"/>
      <c r="D36" s="38"/>
      <c r="E36" s="39" t="s">
        <v>78</v>
      </c>
    </row>
    <row r="37" spans="1:5" ht="34.200000000000003" x14ac:dyDescent="0.3">
      <c r="A37" s="7" t="s">
        <v>79</v>
      </c>
      <c r="B37" s="8" t="s">
        <v>80</v>
      </c>
      <c r="C37" s="9" t="s">
        <v>14</v>
      </c>
      <c r="D37" s="12">
        <v>-41323.64</v>
      </c>
      <c r="E37" s="11" t="s">
        <v>81</v>
      </c>
    </row>
    <row r="38" spans="1:5" ht="45.6" x14ac:dyDescent="0.3">
      <c r="A38" s="7" t="s">
        <v>82</v>
      </c>
      <c r="B38" s="14" t="s">
        <v>83</v>
      </c>
      <c r="C38" s="9" t="s">
        <v>14</v>
      </c>
      <c r="D38" s="12">
        <v>0</v>
      </c>
      <c r="E38" s="11"/>
    </row>
    <row r="39" spans="1:5" ht="22.8" x14ac:dyDescent="0.3">
      <c r="A39" s="7" t="s">
        <v>84</v>
      </c>
      <c r="B39" s="8" t="s">
        <v>85</v>
      </c>
      <c r="C39" s="9" t="s">
        <v>14</v>
      </c>
      <c r="D39" s="12">
        <f>D40</f>
        <v>7243.17</v>
      </c>
      <c r="E39" s="11" t="s">
        <v>86</v>
      </c>
    </row>
    <row r="40" spans="1:5" ht="34.200000000000003" x14ac:dyDescent="0.3">
      <c r="A40" s="7" t="s">
        <v>87</v>
      </c>
      <c r="B40" s="14" t="s">
        <v>88</v>
      </c>
      <c r="C40" s="9" t="s">
        <v>14</v>
      </c>
      <c r="D40" s="12">
        <f>D41-D42</f>
        <v>7243.17</v>
      </c>
      <c r="E40" s="11" t="s">
        <v>89</v>
      </c>
    </row>
    <row r="41" spans="1:5" ht="34.200000000000003" x14ac:dyDescent="0.3">
      <c r="A41" s="7" t="s">
        <v>90</v>
      </c>
      <c r="B41" s="15" t="s">
        <v>91</v>
      </c>
      <c r="C41" s="9" t="s">
        <v>14</v>
      </c>
      <c r="D41" s="12">
        <v>7507.87</v>
      </c>
      <c r="E41" s="11" t="s">
        <v>92</v>
      </c>
    </row>
    <row r="42" spans="1:5" ht="34.200000000000003" x14ac:dyDescent="0.3">
      <c r="A42" s="7" t="s">
        <v>93</v>
      </c>
      <c r="B42" s="15" t="s">
        <v>94</v>
      </c>
      <c r="C42" s="9" t="s">
        <v>14</v>
      </c>
      <c r="D42" s="12">
        <v>264.7</v>
      </c>
      <c r="E42" s="11" t="s">
        <v>95</v>
      </c>
    </row>
    <row r="43" spans="1:5" ht="22.8" x14ac:dyDescent="0.3">
      <c r="A43" s="7" t="s">
        <v>96</v>
      </c>
      <c r="B43" s="14" t="s">
        <v>97</v>
      </c>
      <c r="C43" s="9" t="s">
        <v>14</v>
      </c>
      <c r="D43" s="12">
        <v>0</v>
      </c>
      <c r="E43" s="11"/>
    </row>
    <row r="44" spans="1:5" ht="34.200000000000003" x14ac:dyDescent="0.3">
      <c r="A44" s="7" t="s">
        <v>98</v>
      </c>
      <c r="B44" s="8" t="s">
        <v>99</v>
      </c>
      <c r="C44" s="9" t="s">
        <v>14</v>
      </c>
      <c r="D44" s="12">
        <v>-38485</v>
      </c>
      <c r="E44" s="11"/>
    </row>
    <row r="45" spans="1:5" ht="57" x14ac:dyDescent="0.3">
      <c r="A45" s="7" t="s">
        <v>100</v>
      </c>
      <c r="B45" s="8" t="s">
        <v>101</v>
      </c>
      <c r="C45" s="9" t="s">
        <v>102</v>
      </c>
      <c r="D45" s="40" t="s">
        <v>103</v>
      </c>
      <c r="E45" s="11" t="s">
        <v>104</v>
      </c>
    </row>
    <row r="46" spans="1:5" ht="22.8" x14ac:dyDescent="0.3">
      <c r="A46" s="7" t="s">
        <v>105</v>
      </c>
      <c r="B46" s="8" t="s">
        <v>106</v>
      </c>
      <c r="C46" s="9" t="s">
        <v>107</v>
      </c>
      <c r="D46" s="41">
        <v>9698.0400000000009</v>
      </c>
      <c r="E46" s="11"/>
    </row>
    <row r="47" spans="1:5" ht="45.6" x14ac:dyDescent="0.3">
      <c r="A47" s="7" t="s">
        <v>108</v>
      </c>
      <c r="B47" s="8" t="s">
        <v>109</v>
      </c>
      <c r="C47" s="9" t="s">
        <v>107</v>
      </c>
      <c r="D47" s="41">
        <v>0</v>
      </c>
      <c r="E47" s="11"/>
    </row>
    <row r="48" spans="1:5" ht="22.8" x14ac:dyDescent="0.3">
      <c r="A48" s="7" t="s">
        <v>110</v>
      </c>
      <c r="B48" s="8" t="s">
        <v>111</v>
      </c>
      <c r="C48" s="9" t="s">
        <v>107</v>
      </c>
      <c r="D48" s="41">
        <v>16434.54</v>
      </c>
      <c r="E48" s="11"/>
    </row>
    <row r="49" spans="1:5" ht="22.8" x14ac:dyDescent="0.3">
      <c r="A49" s="7" t="s">
        <v>112</v>
      </c>
      <c r="B49" s="8" t="s">
        <v>113</v>
      </c>
      <c r="C49" s="9" t="s">
        <v>114</v>
      </c>
      <c r="D49" s="12">
        <v>298</v>
      </c>
      <c r="E49" s="11"/>
    </row>
  </sheetData>
  <mergeCells count="12">
    <mergeCell ref="A27:A28"/>
    <mergeCell ref="C27:C28"/>
    <mergeCell ref="A30:A31"/>
    <mergeCell ref="B30:B31"/>
    <mergeCell ref="C30:C31"/>
    <mergeCell ref="A1:D1"/>
    <mergeCell ref="E1:E3"/>
    <mergeCell ref="A2:A3"/>
    <mergeCell ref="B2:B3"/>
    <mergeCell ref="C2:C3"/>
    <mergeCell ref="A25:A26"/>
    <mergeCell ref="C25:C26"/>
  </mergeCells>
  <dataValidations count="6">
    <dataValidation allowBlank="1" showInputMessage="1" showErrorMessage="1" prompt="Для выбора выполните двойной щелчок левой клавиши мыши по соответствующей ячейке." sqref="D26 D28" xr:uid="{FF5BDEAE-5ECC-47C7-AF00-DE7CE83CBF7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45" xr:uid="{0CCD198E-AF55-411C-85BF-E04A37CF7265}">
      <formula1>900</formula1>
    </dataValidation>
    <dataValidation type="decimal" allowBlank="1" showErrorMessage="1" errorTitle="Ошибка" error="Допускается ввод только действительных чисел!" sqref="D44 D37" xr:uid="{F10FA5EC-5BBF-4D6C-A630-7E6C4BA4DC9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D30 B32:B35" xr:uid="{83304C3D-AAA7-4CF8-B6C7-5304ED53F4AD}">
      <formula1>900</formula1>
    </dataValidation>
    <dataValidation type="decimal" allowBlank="1" showErrorMessage="1" errorTitle="Ошибка" error="Допускается ввод только действительных чисел!" sqref="D39:D43 D49" xr:uid="{0D4513CA-10A7-4E39-A9BD-2102A88506F5}">
      <formula1>-9.99999999999999E+37</formula1>
      <formula2>9.99999999999999E+37</formula2>
    </dataValidation>
    <dataValidation type="decimal" allowBlank="1" showErrorMessage="1" errorTitle="Ошибка" error="Допускается ввод только неотрицательных чисел!" sqref="D46:D48 D6 D27 D29 D38 D8:D25 D31:D35" xr:uid="{649609E5-530A-44EB-95C4-D5C47B5652B0}">
      <formula1>0</formula1>
      <formula2>9.99999999999999E+23</formula2>
    </dataValidation>
  </dataValidations>
  <hyperlinks>
    <hyperlink ref="D45" location="'Форма 3.5.1'!$G$56" tooltip="Кликните по гиперссылке, чтобы перейти по гиперссылке или отредактировать её" display="https://portal.eias.ru/Portal/DownloadPage.aspx?type=12&amp;guid=534b53d1-34d5-4c8f-9835-357144f9ef7b" xr:uid="{538F55FB-5BF9-4741-9C52-E7A5A4E3AC35}"/>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0BAA6-7967-47F9-B856-4DE8D3D9203A}">
  <dimension ref="A1:E28"/>
  <sheetViews>
    <sheetView tabSelected="1" workbookViewId="0">
      <selection activeCell="I2" sqref="H2:I2"/>
    </sheetView>
  </sheetViews>
  <sheetFormatPr defaultRowHeight="14.4" x14ac:dyDescent="0.3"/>
  <cols>
    <col min="2" max="2" width="34.21875" customWidth="1"/>
    <col min="4" max="4" width="29.88671875" customWidth="1"/>
    <col min="5" max="5" width="61.5546875" customWidth="1"/>
  </cols>
  <sheetData>
    <row r="1" spans="1:5" x14ac:dyDescent="0.3">
      <c r="A1" s="1" t="s">
        <v>0</v>
      </c>
      <c r="B1" s="1"/>
      <c r="C1" s="1"/>
      <c r="D1" s="1"/>
      <c r="E1" s="94" t="s">
        <v>1</v>
      </c>
    </row>
    <row r="2" spans="1:5" ht="102.6" x14ac:dyDescent="0.3">
      <c r="A2" s="1" t="s">
        <v>2</v>
      </c>
      <c r="B2" s="2" t="s">
        <v>213</v>
      </c>
      <c r="C2" s="2" t="s">
        <v>4</v>
      </c>
      <c r="D2" s="95" t="s">
        <v>5</v>
      </c>
      <c r="E2" s="96"/>
    </row>
    <row r="3" spans="1:5" x14ac:dyDescent="0.3">
      <c r="A3" s="1"/>
      <c r="B3" s="2"/>
      <c r="C3" s="2"/>
      <c r="D3" s="4" t="s">
        <v>6</v>
      </c>
      <c r="E3" s="97"/>
    </row>
    <row r="4" spans="1:5" x14ac:dyDescent="0.3">
      <c r="A4" s="42" t="s">
        <v>7</v>
      </c>
      <c r="B4" s="42" t="s">
        <v>8</v>
      </c>
      <c r="C4" s="42" t="s">
        <v>9</v>
      </c>
      <c r="D4" s="98" t="e">
        <f>#REF!</f>
        <v>#REF!</v>
      </c>
      <c r="E4" s="98"/>
    </row>
    <row r="5" spans="1:5" ht="22.8" x14ac:dyDescent="0.3">
      <c r="A5" s="99">
        <v>1</v>
      </c>
      <c r="B5" s="100" t="s">
        <v>214</v>
      </c>
      <c r="C5" s="101" t="s">
        <v>215</v>
      </c>
      <c r="D5" s="102">
        <v>15</v>
      </c>
      <c r="E5" s="11" t="s">
        <v>216</v>
      </c>
    </row>
    <row r="6" spans="1:5" x14ac:dyDescent="0.3">
      <c r="A6" s="99" t="s">
        <v>8</v>
      </c>
      <c r="B6" s="100" t="s">
        <v>217</v>
      </c>
      <c r="C6" s="101" t="s">
        <v>215</v>
      </c>
      <c r="D6" s="102">
        <v>14</v>
      </c>
      <c r="E6" s="39" t="s">
        <v>218</v>
      </c>
    </row>
    <row r="7" spans="1:5" ht="34.200000000000003" x14ac:dyDescent="0.3">
      <c r="A7" s="99" t="s">
        <v>9</v>
      </c>
      <c r="B7" s="103" t="s">
        <v>219</v>
      </c>
      <c r="C7" s="104" t="s">
        <v>220</v>
      </c>
      <c r="D7" s="102">
        <v>441</v>
      </c>
      <c r="E7" s="39" t="s">
        <v>221</v>
      </c>
    </row>
    <row r="8" spans="1:5" x14ac:dyDescent="0.3">
      <c r="A8" s="99" t="s">
        <v>18</v>
      </c>
      <c r="B8" s="105" t="s">
        <v>222</v>
      </c>
      <c r="C8" s="104" t="s">
        <v>220</v>
      </c>
      <c r="D8" s="102">
        <v>247</v>
      </c>
      <c r="E8" s="11"/>
    </row>
    <row r="9" spans="1:5" x14ac:dyDescent="0.3">
      <c r="A9" s="99" t="s">
        <v>20</v>
      </c>
      <c r="B9" s="105" t="s">
        <v>223</v>
      </c>
      <c r="C9" s="104" t="s">
        <v>220</v>
      </c>
      <c r="D9" s="102">
        <v>48</v>
      </c>
      <c r="E9" s="11"/>
    </row>
    <row r="10" spans="1:5" x14ac:dyDescent="0.3">
      <c r="A10" s="99" t="s">
        <v>28</v>
      </c>
      <c r="B10" s="105" t="s">
        <v>224</v>
      </c>
      <c r="C10" s="104" t="s">
        <v>220</v>
      </c>
      <c r="D10" s="102">
        <v>247</v>
      </c>
      <c r="E10" s="11"/>
    </row>
    <row r="11" spans="1:5" x14ac:dyDescent="0.3">
      <c r="A11" s="99" t="s">
        <v>30</v>
      </c>
      <c r="B11" s="105" t="s">
        <v>225</v>
      </c>
      <c r="C11" s="104" t="s">
        <v>220</v>
      </c>
      <c r="D11" s="102">
        <v>247</v>
      </c>
      <c r="E11" s="39"/>
    </row>
    <row r="12" spans="1:5" x14ac:dyDescent="0.3">
      <c r="A12" s="99" t="s">
        <v>32</v>
      </c>
      <c r="B12" s="105" t="s">
        <v>226</v>
      </c>
      <c r="C12" s="104" t="s">
        <v>220</v>
      </c>
      <c r="D12" s="102">
        <v>247</v>
      </c>
      <c r="E12" s="39"/>
    </row>
    <row r="13" spans="1:5" x14ac:dyDescent="0.3">
      <c r="A13" s="99" t="s">
        <v>34</v>
      </c>
      <c r="B13" s="105" t="s">
        <v>227</v>
      </c>
      <c r="C13" s="104" t="s">
        <v>220</v>
      </c>
      <c r="D13" s="102">
        <v>48</v>
      </c>
      <c r="E13" s="39"/>
    </row>
    <row r="14" spans="1:5" x14ac:dyDescent="0.3">
      <c r="A14" s="99" t="s">
        <v>36</v>
      </c>
      <c r="B14" s="105" t="s">
        <v>228</v>
      </c>
      <c r="C14" s="104" t="s">
        <v>220</v>
      </c>
      <c r="D14" s="106">
        <v>194</v>
      </c>
      <c r="E14" s="11"/>
    </row>
    <row r="15" spans="1:5" ht="79.8" x14ac:dyDescent="0.3">
      <c r="A15" s="99" t="s">
        <v>79</v>
      </c>
      <c r="B15" s="100" t="s">
        <v>229</v>
      </c>
      <c r="C15" s="104" t="s">
        <v>220</v>
      </c>
      <c r="D15" s="106">
        <v>113</v>
      </c>
      <c r="E15" s="11" t="s">
        <v>230</v>
      </c>
    </row>
    <row r="16" spans="1:5" x14ac:dyDescent="0.3">
      <c r="A16" s="99" t="s">
        <v>82</v>
      </c>
      <c r="B16" s="105" t="s">
        <v>222</v>
      </c>
      <c r="C16" s="104" t="s">
        <v>220</v>
      </c>
      <c r="D16" s="106">
        <v>20</v>
      </c>
      <c r="E16" s="11"/>
    </row>
    <row r="17" spans="1:5" x14ac:dyDescent="0.3">
      <c r="A17" s="99" t="s">
        <v>231</v>
      </c>
      <c r="B17" s="105" t="s">
        <v>223</v>
      </c>
      <c r="C17" s="104" t="s">
        <v>220</v>
      </c>
      <c r="D17" s="106">
        <v>12</v>
      </c>
      <c r="E17" s="11"/>
    </row>
    <row r="18" spans="1:5" x14ac:dyDescent="0.3">
      <c r="A18" s="99" t="s">
        <v>232</v>
      </c>
      <c r="B18" s="105" t="s">
        <v>224</v>
      </c>
      <c r="C18" s="104" t="s">
        <v>220</v>
      </c>
      <c r="D18" s="102">
        <v>48</v>
      </c>
      <c r="E18" s="107"/>
    </row>
    <row r="19" spans="1:5" x14ac:dyDescent="0.3">
      <c r="A19" s="99" t="s">
        <v>233</v>
      </c>
      <c r="B19" s="105" t="s">
        <v>225</v>
      </c>
      <c r="C19" s="104" t="s">
        <v>220</v>
      </c>
      <c r="D19" s="102">
        <v>10</v>
      </c>
      <c r="E19" s="107"/>
    </row>
    <row r="20" spans="1:5" x14ac:dyDescent="0.3">
      <c r="A20" s="99" t="s">
        <v>234</v>
      </c>
      <c r="B20" s="105" t="s">
        <v>226</v>
      </c>
      <c r="C20" s="104" t="s">
        <v>220</v>
      </c>
      <c r="D20" s="102">
        <v>5</v>
      </c>
      <c r="E20" s="107"/>
    </row>
    <row r="21" spans="1:5" x14ac:dyDescent="0.3">
      <c r="A21" s="99" t="s">
        <v>235</v>
      </c>
      <c r="B21" s="105" t="s">
        <v>227</v>
      </c>
      <c r="C21" s="104" t="s">
        <v>220</v>
      </c>
      <c r="D21" s="102">
        <v>18</v>
      </c>
      <c r="E21" s="107"/>
    </row>
    <row r="22" spans="1:5" x14ac:dyDescent="0.3">
      <c r="A22" s="99" t="s">
        <v>236</v>
      </c>
      <c r="B22" s="105" t="s">
        <v>228</v>
      </c>
      <c r="C22" s="104" t="s">
        <v>220</v>
      </c>
      <c r="D22" s="102">
        <v>0</v>
      </c>
      <c r="E22" s="107"/>
    </row>
    <row r="23" spans="1:5" ht="22.8" x14ac:dyDescent="0.3">
      <c r="A23" s="99" t="s">
        <v>84</v>
      </c>
      <c r="B23" s="100" t="s">
        <v>237</v>
      </c>
      <c r="C23" s="108" t="s">
        <v>238</v>
      </c>
      <c r="D23" s="12">
        <v>22</v>
      </c>
      <c r="E23" s="107" t="s">
        <v>239</v>
      </c>
    </row>
    <row r="24" spans="1:5" ht="22.8" x14ac:dyDescent="0.3">
      <c r="A24" s="99" t="s">
        <v>98</v>
      </c>
      <c r="B24" s="100" t="s">
        <v>240</v>
      </c>
      <c r="C24" s="109" t="s">
        <v>241</v>
      </c>
      <c r="D24" s="110">
        <v>6</v>
      </c>
      <c r="E24" s="11"/>
    </row>
    <row r="25" spans="1:5" ht="45.6" x14ac:dyDescent="0.3">
      <c r="A25" s="99" t="s">
        <v>100</v>
      </c>
      <c r="B25" s="100" t="s">
        <v>242</v>
      </c>
      <c r="C25" s="109" t="s">
        <v>243</v>
      </c>
      <c r="D25" s="40" t="s">
        <v>244</v>
      </c>
      <c r="E25" s="11" t="s">
        <v>245</v>
      </c>
    </row>
    <row r="26" spans="1:5" ht="114" x14ac:dyDescent="0.3">
      <c r="A26" s="99" t="s">
        <v>246</v>
      </c>
      <c r="B26" s="111" t="s">
        <v>247</v>
      </c>
      <c r="C26" s="101" t="s">
        <v>243</v>
      </c>
      <c r="D26" s="40" t="s">
        <v>244</v>
      </c>
      <c r="E26" s="11" t="s">
        <v>245</v>
      </c>
    </row>
    <row r="27" spans="1:5" ht="193.8" x14ac:dyDescent="0.3">
      <c r="A27" s="99" t="s">
        <v>105</v>
      </c>
      <c r="B27" s="100" t="s">
        <v>248</v>
      </c>
      <c r="C27" s="101" t="s">
        <v>243</v>
      </c>
      <c r="D27" s="40" t="s">
        <v>249</v>
      </c>
      <c r="E27" s="11" t="s">
        <v>245</v>
      </c>
    </row>
    <row r="28" spans="1:5" ht="34.200000000000003" x14ac:dyDescent="0.3">
      <c r="A28" s="99" t="s">
        <v>108</v>
      </c>
      <c r="B28" s="100" t="s">
        <v>250</v>
      </c>
      <c r="C28" s="101" t="s">
        <v>243</v>
      </c>
      <c r="D28" s="40" t="s">
        <v>251</v>
      </c>
      <c r="E28" s="11" t="s">
        <v>245</v>
      </c>
    </row>
  </sheetData>
  <mergeCells count="5">
    <mergeCell ref="A1:D1"/>
    <mergeCell ref="E1:E3"/>
    <mergeCell ref="A2:A3"/>
    <mergeCell ref="B2:B3"/>
    <mergeCell ref="C2:C3"/>
  </mergeCells>
  <dataValidations count="3">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25:D28" xr:uid="{CB59B3AF-E194-4AF4-9676-D5B378296E46}">
      <formula1>900</formula1>
    </dataValidation>
    <dataValidation type="decimal" allowBlank="1" showErrorMessage="1" errorTitle="Ошибка" error="Введите значение от 0 до 100%" sqref="D23" xr:uid="{8D9AB2CF-F6C0-411B-B9A9-05B4B2C87F06}">
      <formula1>0</formula1>
      <formula2>100</formula2>
    </dataValidation>
    <dataValidation type="decimal" allowBlank="1" showErrorMessage="1" errorTitle="Ошибка" error="Допускается ввод только неотрицательных чисел!" sqref="D24 D5:D22" xr:uid="{3A60B139-EDBF-48B3-B3A0-3F9C52023DBF}">
      <formula1>0</formula1>
      <formula2>9.99999999999999E+23</formula2>
    </dataValidation>
  </dataValidations>
  <hyperlinks>
    <hyperlink ref="D27" location="'Форма 3.6'!$G$33" tooltip="Кликните по гиперссылке, чтобы перейти по гиперссылке или отредактировать её" display="https://portal.eias.ru/Portal/DownloadPage.aspx?type=12&amp;guid=44ade327-8c27-48f7-8038-3b1a1f8037b8" xr:uid="{94141B64-CAA6-498B-9EF5-B232BF159835}"/>
    <hyperlink ref="D28" location="'Форма 3.6'!$G$34" tooltip="Кликните по гиперссылке, чтобы перейти по гиперссылке или отредактировать её" display="https://portal.eias.ru/Portal/DownloadPage.aspx?type=12&amp;guid=d72c5796-6503-449c-8b61-de3a784ebff8" xr:uid="{4DECC4AF-DA4B-4823-90BC-2B6AD52620AF}"/>
    <hyperlink ref="D25" location="'Форма 3.6'!$G$31" tooltip="Кликните по гиперссылке, чтобы перейти по гиперссылке или отредактировать её" display="https://portal.eias.ru/Portal/DownloadPage.aspx?type=12&amp;guid=922cf956-6497-47fd-8741-cc27f7e0d107" xr:uid="{BDB646A8-515F-48F1-B87E-00DDE034817E}"/>
    <hyperlink ref="D26" location="'Форма 3.6'!$G$32" tooltip="Кликните по гиперссылке, чтобы перейти по гиперссылке или отредактировать её" display="https://portal.eias.ru/Portal/DownloadPage.aspx?type=12&amp;guid=922cf956-6497-47fd-8741-cc27f7e0d107" xr:uid="{8D9860F6-137A-490D-914A-95ADA8A45185}"/>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8F8C-C10E-4915-86B5-B6ADBA80789E}">
  <dimension ref="A1:P125"/>
  <sheetViews>
    <sheetView topLeftCell="A112" workbookViewId="0">
      <selection activeCell="E117" sqref="E117"/>
    </sheetView>
  </sheetViews>
  <sheetFormatPr defaultRowHeight="14.4" x14ac:dyDescent="0.3"/>
  <cols>
    <col min="2" max="2" width="7.21875" customWidth="1"/>
    <col min="3" max="3" width="6.21875" customWidth="1"/>
    <col min="4" max="4" width="24.6640625" customWidth="1"/>
    <col min="5" max="5" width="7.33203125" customWidth="1"/>
    <col min="6" max="6" width="9.5546875" customWidth="1"/>
    <col min="7" max="7" width="17.21875" customWidth="1"/>
    <col min="16" max="16" width="61.21875" customWidth="1"/>
  </cols>
  <sheetData>
    <row r="1" spans="1:16" x14ac:dyDescent="0.3">
      <c r="A1" s="1" t="s">
        <v>0</v>
      </c>
      <c r="B1" s="1"/>
      <c r="C1" s="1"/>
      <c r="D1" s="1"/>
      <c r="E1" s="1"/>
      <c r="F1" s="1"/>
      <c r="G1" s="1"/>
      <c r="H1" s="1"/>
      <c r="I1" s="1"/>
      <c r="J1" s="1"/>
      <c r="K1" s="1"/>
      <c r="L1" s="1"/>
      <c r="M1" s="1"/>
      <c r="N1" s="1"/>
      <c r="O1" s="1"/>
      <c r="P1" s="1" t="s">
        <v>1</v>
      </c>
    </row>
    <row r="2" spans="1:16" ht="91.2" x14ac:dyDescent="0.3">
      <c r="A2" s="9" t="s">
        <v>2</v>
      </c>
      <c r="B2" s="1" t="s">
        <v>2</v>
      </c>
      <c r="C2" s="1"/>
      <c r="D2" s="9" t="s">
        <v>3</v>
      </c>
      <c r="E2" s="1" t="s">
        <v>2</v>
      </c>
      <c r="F2" s="1"/>
      <c r="G2" s="9" t="s">
        <v>115</v>
      </c>
      <c r="H2" s="9" t="s">
        <v>116</v>
      </c>
      <c r="I2" s="1" t="s">
        <v>2</v>
      </c>
      <c r="J2" s="1"/>
      <c r="K2" s="9" t="s">
        <v>117</v>
      </c>
      <c r="L2" s="9" t="s">
        <v>118</v>
      </c>
      <c r="M2" s="9" t="s">
        <v>119</v>
      </c>
      <c r="N2" s="9" t="s">
        <v>120</v>
      </c>
      <c r="O2" s="9" t="s">
        <v>121</v>
      </c>
      <c r="P2" s="1"/>
    </row>
    <row r="3" spans="1:16" x14ac:dyDescent="0.3">
      <c r="A3" s="42" t="s">
        <v>7</v>
      </c>
      <c r="B3" s="42"/>
      <c r="C3" s="42" t="s">
        <v>8</v>
      </c>
      <c r="D3" s="42" t="s">
        <v>9</v>
      </c>
      <c r="E3" s="42"/>
      <c r="F3" s="42" t="s">
        <v>79</v>
      </c>
      <c r="G3" s="42" t="s">
        <v>84</v>
      </c>
      <c r="H3" s="42" t="s">
        <v>98</v>
      </c>
      <c r="I3" s="42"/>
      <c r="J3" s="42" t="s">
        <v>100</v>
      </c>
      <c r="K3" s="42" t="s">
        <v>105</v>
      </c>
      <c r="L3" s="42" t="s">
        <v>108</v>
      </c>
      <c r="M3" s="42" t="s">
        <v>110</v>
      </c>
      <c r="N3" s="42" t="s">
        <v>112</v>
      </c>
      <c r="O3" s="42" t="s">
        <v>122</v>
      </c>
      <c r="P3" s="42"/>
    </row>
    <row r="4" spans="1:16" x14ac:dyDescent="0.3">
      <c r="A4" s="43"/>
      <c r="B4" s="43"/>
      <c r="C4" s="43"/>
      <c r="D4" s="44"/>
      <c r="E4" s="44"/>
      <c r="F4" s="44"/>
      <c r="G4" s="44"/>
      <c r="H4" s="44"/>
      <c r="I4" s="44"/>
      <c r="J4" s="44"/>
      <c r="K4" s="44"/>
      <c r="L4" s="44"/>
      <c r="M4" s="44"/>
      <c r="N4" s="45"/>
      <c r="O4" s="46"/>
      <c r="P4" s="44"/>
    </row>
    <row r="5" spans="1:16" x14ac:dyDescent="0.3">
      <c r="A5" s="47" t="s">
        <v>123</v>
      </c>
      <c r="B5" s="48"/>
      <c r="C5" s="48"/>
      <c r="D5" s="48"/>
      <c r="E5" s="48"/>
      <c r="F5" s="48"/>
      <c r="G5" s="48"/>
      <c r="H5" s="48"/>
      <c r="I5" s="48"/>
      <c r="J5" s="48"/>
      <c r="K5" s="48"/>
      <c r="L5" s="48"/>
      <c r="M5" s="48"/>
      <c r="N5" s="48"/>
      <c r="O5" s="48"/>
      <c r="P5" s="49"/>
    </row>
    <row r="6" spans="1:16" x14ac:dyDescent="0.3">
      <c r="A6" s="25" t="s">
        <v>7</v>
      </c>
      <c r="B6" s="50" t="s">
        <v>5</v>
      </c>
      <c r="C6" s="51"/>
      <c r="D6" s="51"/>
      <c r="E6" s="51"/>
      <c r="F6" s="51"/>
      <c r="G6" s="51"/>
      <c r="H6" s="51"/>
      <c r="I6" s="51"/>
      <c r="J6" s="51"/>
      <c r="K6" s="51"/>
      <c r="L6" s="51"/>
      <c r="M6" s="51"/>
      <c r="N6" s="51"/>
      <c r="O6" s="51"/>
      <c r="P6" s="52"/>
    </row>
    <row r="7" spans="1:16" ht="63" customHeight="1" x14ac:dyDescent="0.3">
      <c r="A7" s="25"/>
      <c r="B7" s="53" t="s">
        <v>124</v>
      </c>
      <c r="C7" s="53"/>
      <c r="D7" s="53"/>
      <c r="E7" s="53"/>
      <c r="F7" s="53"/>
      <c r="G7" s="53"/>
      <c r="H7" s="53"/>
      <c r="I7" s="53"/>
      <c r="J7" s="53"/>
      <c r="K7" s="53"/>
      <c r="L7" s="53"/>
      <c r="M7" s="53"/>
      <c r="N7" s="13">
        <f>SUMIF(Q8:Q98,"i",N8:N98)</f>
        <v>0</v>
      </c>
      <c r="O7" s="54"/>
      <c r="P7" s="8" t="s">
        <v>125</v>
      </c>
    </row>
    <row r="8" spans="1:16" x14ac:dyDescent="0.3">
      <c r="A8" s="25"/>
      <c r="B8" s="55"/>
      <c r="C8" s="55">
        <v>0</v>
      </c>
      <c r="D8" s="55"/>
      <c r="E8" s="55"/>
      <c r="F8" s="55"/>
      <c r="G8" s="55"/>
      <c r="H8" s="55"/>
      <c r="I8" s="55"/>
      <c r="J8" s="55"/>
      <c r="K8" s="55"/>
      <c r="L8" s="55"/>
      <c r="M8" s="55"/>
      <c r="N8" s="55"/>
      <c r="O8" s="55"/>
      <c r="P8" s="56"/>
    </row>
    <row r="9" spans="1:16" ht="72" x14ac:dyDescent="0.3">
      <c r="A9" s="25"/>
      <c r="B9" s="57" t="s">
        <v>126</v>
      </c>
      <c r="C9" s="25" t="s">
        <v>7</v>
      </c>
      <c r="D9" s="58" t="s">
        <v>127</v>
      </c>
      <c r="E9" s="11"/>
      <c r="F9" s="59" t="s">
        <v>7</v>
      </c>
      <c r="G9" s="60" t="s">
        <v>128</v>
      </c>
      <c r="H9" s="61" t="s">
        <v>11</v>
      </c>
      <c r="I9" s="62" t="s">
        <v>11</v>
      </c>
      <c r="J9" s="63"/>
      <c r="K9" s="61" t="s">
        <v>11</v>
      </c>
      <c r="L9" s="61" t="s">
        <v>11</v>
      </c>
      <c r="M9" s="61" t="s">
        <v>11</v>
      </c>
      <c r="N9" s="64">
        <f>SUM(N10:N12)</f>
        <v>87.79</v>
      </c>
      <c r="O9" s="64" t="e">
        <f ca="1">nerr((N9/List01_costs_OPS_22)*100)</f>
        <v>#NAME?</v>
      </c>
      <c r="P9" s="53" t="s">
        <v>129</v>
      </c>
    </row>
    <row r="10" spans="1:16" x14ac:dyDescent="0.3">
      <c r="A10" s="25"/>
      <c r="B10" s="65"/>
      <c r="C10" s="25"/>
      <c r="D10" s="66"/>
      <c r="E10" s="1"/>
      <c r="F10" s="67" t="s">
        <v>130</v>
      </c>
      <c r="G10" s="68" t="s">
        <v>131</v>
      </c>
      <c r="H10" s="69" t="s">
        <v>132</v>
      </c>
      <c r="I10" s="70"/>
      <c r="J10" s="71" t="s">
        <v>7</v>
      </c>
      <c r="K10" s="72" t="s">
        <v>133</v>
      </c>
      <c r="L10" s="73">
        <v>5</v>
      </c>
      <c r="M10" s="74" t="s">
        <v>134</v>
      </c>
      <c r="N10" s="73">
        <v>87.79</v>
      </c>
      <c r="O10" s="75" t="e">
        <f ca="1">nerr(costs_OPS/List01_costs_OPS)*100</f>
        <v>#NAME?</v>
      </c>
      <c r="P10" s="53"/>
    </row>
    <row r="11" spans="1:16" x14ac:dyDescent="0.3">
      <c r="A11" s="25"/>
      <c r="B11" s="65"/>
      <c r="C11" s="25"/>
      <c r="D11" s="66"/>
      <c r="E11" s="1"/>
      <c r="F11" s="67"/>
      <c r="G11" s="76"/>
      <c r="H11" s="77"/>
      <c r="I11" s="78"/>
      <c r="J11" s="79"/>
      <c r="K11" s="80" t="s">
        <v>135</v>
      </c>
      <c r="L11" s="80"/>
      <c r="M11" s="80"/>
      <c r="N11" s="80"/>
      <c r="O11" s="81"/>
      <c r="P11" s="53"/>
    </row>
    <row r="12" spans="1:16" x14ac:dyDescent="0.3">
      <c r="A12" s="25"/>
      <c r="B12" s="82"/>
      <c r="C12" s="25"/>
      <c r="D12" s="83"/>
      <c r="E12" s="78" t="s">
        <v>136</v>
      </c>
      <c r="F12" s="79"/>
      <c r="G12" s="80" t="s">
        <v>137</v>
      </c>
      <c r="H12" s="80"/>
      <c r="I12" s="80"/>
      <c r="J12" s="80"/>
      <c r="K12" s="80"/>
      <c r="L12" s="80"/>
      <c r="M12" s="80"/>
      <c r="N12" s="80"/>
      <c r="O12" s="81"/>
      <c r="P12" s="53"/>
    </row>
    <row r="13" spans="1:16" ht="72" x14ac:dyDescent="0.3">
      <c r="A13" s="25"/>
      <c r="B13" s="57" t="s">
        <v>126</v>
      </c>
      <c r="C13" s="25" t="s">
        <v>8</v>
      </c>
      <c r="D13" s="58" t="s">
        <v>127</v>
      </c>
      <c r="E13" s="11"/>
      <c r="F13" s="59" t="s">
        <v>7</v>
      </c>
      <c r="G13" s="60" t="s">
        <v>128</v>
      </c>
      <c r="H13" s="61" t="s">
        <v>11</v>
      </c>
      <c r="I13" s="62" t="s">
        <v>11</v>
      </c>
      <c r="J13" s="63"/>
      <c r="K13" s="61" t="s">
        <v>11</v>
      </c>
      <c r="L13" s="61" t="s">
        <v>11</v>
      </c>
      <c r="M13" s="61" t="s">
        <v>11</v>
      </c>
      <c r="N13" s="64">
        <f>SUM(N14:N16)</f>
        <v>100</v>
      </c>
      <c r="O13" s="64" t="e">
        <f ca="1">nerr((N13/List01_costs_OPS_22)*100)</f>
        <v>#NAME?</v>
      </c>
      <c r="P13" s="53" t="s">
        <v>129</v>
      </c>
    </row>
    <row r="14" spans="1:16" ht="22.8" x14ac:dyDescent="0.3">
      <c r="A14" s="25"/>
      <c r="B14" s="65"/>
      <c r="C14" s="25"/>
      <c r="D14" s="66"/>
      <c r="E14" s="1"/>
      <c r="F14" s="67" t="s">
        <v>130</v>
      </c>
      <c r="G14" s="68" t="s">
        <v>131</v>
      </c>
      <c r="H14" s="69" t="s">
        <v>138</v>
      </c>
      <c r="I14" s="70"/>
      <c r="J14" s="71" t="s">
        <v>7</v>
      </c>
      <c r="K14" s="72" t="s">
        <v>139</v>
      </c>
      <c r="L14" s="73">
        <v>9</v>
      </c>
      <c r="M14" s="74" t="s">
        <v>134</v>
      </c>
      <c r="N14" s="73">
        <v>100</v>
      </c>
      <c r="O14" s="75" t="e">
        <f ca="1">nerr(costs_OPS/List01_costs_OPS)*100</f>
        <v>#NAME?</v>
      </c>
      <c r="P14" s="53"/>
    </row>
    <row r="15" spans="1:16" x14ac:dyDescent="0.3">
      <c r="A15" s="25"/>
      <c r="B15" s="65"/>
      <c r="C15" s="25"/>
      <c r="D15" s="66"/>
      <c r="E15" s="1"/>
      <c r="F15" s="67"/>
      <c r="G15" s="76"/>
      <c r="H15" s="77"/>
      <c r="I15" s="78"/>
      <c r="J15" s="79"/>
      <c r="K15" s="80" t="s">
        <v>135</v>
      </c>
      <c r="L15" s="80"/>
      <c r="M15" s="80"/>
      <c r="N15" s="80"/>
      <c r="O15" s="81"/>
      <c r="P15" s="53"/>
    </row>
    <row r="16" spans="1:16" x14ac:dyDescent="0.3">
      <c r="A16" s="25"/>
      <c r="B16" s="82"/>
      <c r="C16" s="25"/>
      <c r="D16" s="83"/>
      <c r="E16" s="78" t="s">
        <v>136</v>
      </c>
      <c r="F16" s="79"/>
      <c r="G16" s="80" t="s">
        <v>137</v>
      </c>
      <c r="H16" s="80"/>
      <c r="I16" s="80"/>
      <c r="J16" s="80"/>
      <c r="K16" s="80"/>
      <c r="L16" s="80"/>
      <c r="M16" s="80"/>
      <c r="N16" s="80"/>
      <c r="O16" s="81"/>
      <c r="P16" s="53"/>
    </row>
    <row r="17" spans="1:16" ht="72" x14ac:dyDescent="0.3">
      <c r="A17" s="25"/>
      <c r="B17" s="57" t="s">
        <v>126</v>
      </c>
      <c r="C17" s="25" t="s">
        <v>9</v>
      </c>
      <c r="D17" s="58" t="s">
        <v>127</v>
      </c>
      <c r="E17" s="11"/>
      <c r="F17" s="59" t="s">
        <v>7</v>
      </c>
      <c r="G17" s="60" t="s">
        <v>128</v>
      </c>
      <c r="H17" s="61" t="s">
        <v>11</v>
      </c>
      <c r="I17" s="62" t="s">
        <v>11</v>
      </c>
      <c r="J17" s="63"/>
      <c r="K17" s="61" t="s">
        <v>11</v>
      </c>
      <c r="L17" s="61" t="s">
        <v>11</v>
      </c>
      <c r="M17" s="61" t="s">
        <v>11</v>
      </c>
      <c r="N17" s="64">
        <f>SUM(N18:N20)</f>
        <v>280.36</v>
      </c>
      <c r="O17" s="64" t="e">
        <f ca="1">nerr((N17/List01_costs_OPS_22)*100)</f>
        <v>#NAME?</v>
      </c>
      <c r="P17" s="53" t="s">
        <v>129</v>
      </c>
    </row>
    <row r="18" spans="1:16" ht="22.8" x14ac:dyDescent="0.3">
      <c r="A18" s="25"/>
      <c r="B18" s="65"/>
      <c r="C18" s="25"/>
      <c r="D18" s="66"/>
      <c r="E18" s="1"/>
      <c r="F18" s="67" t="s">
        <v>130</v>
      </c>
      <c r="G18" s="68" t="s">
        <v>140</v>
      </c>
      <c r="H18" s="69" t="s">
        <v>141</v>
      </c>
      <c r="I18" s="70"/>
      <c r="J18" s="71" t="s">
        <v>7</v>
      </c>
      <c r="K18" s="72" t="s">
        <v>142</v>
      </c>
      <c r="L18" s="73">
        <v>40</v>
      </c>
      <c r="M18" s="74" t="s">
        <v>134</v>
      </c>
      <c r="N18" s="73">
        <v>280.36</v>
      </c>
      <c r="O18" s="75" t="e">
        <f ca="1">nerr(costs_OPS/List01_costs_OPS)*100</f>
        <v>#NAME?</v>
      </c>
      <c r="P18" s="53"/>
    </row>
    <row r="19" spans="1:16" x14ac:dyDescent="0.3">
      <c r="A19" s="25"/>
      <c r="B19" s="65"/>
      <c r="C19" s="25"/>
      <c r="D19" s="66"/>
      <c r="E19" s="1"/>
      <c r="F19" s="67"/>
      <c r="G19" s="76"/>
      <c r="H19" s="77"/>
      <c r="I19" s="78"/>
      <c r="J19" s="79"/>
      <c r="K19" s="80" t="s">
        <v>135</v>
      </c>
      <c r="L19" s="80"/>
      <c r="M19" s="80"/>
      <c r="N19" s="80"/>
      <c r="O19" s="81"/>
      <c r="P19" s="53"/>
    </row>
    <row r="20" spans="1:16" x14ac:dyDescent="0.3">
      <c r="A20" s="25"/>
      <c r="B20" s="82"/>
      <c r="C20" s="25"/>
      <c r="D20" s="83"/>
      <c r="E20" s="78" t="s">
        <v>136</v>
      </c>
      <c r="F20" s="79"/>
      <c r="G20" s="80" t="s">
        <v>137</v>
      </c>
      <c r="H20" s="80"/>
      <c r="I20" s="80"/>
      <c r="J20" s="80"/>
      <c r="K20" s="80"/>
      <c r="L20" s="80"/>
      <c r="M20" s="80"/>
      <c r="N20" s="80"/>
      <c r="O20" s="81"/>
      <c r="P20" s="53"/>
    </row>
    <row r="21" spans="1:16" ht="46.2" customHeight="1" x14ac:dyDescent="0.3">
      <c r="A21" s="25"/>
      <c r="B21" s="57" t="s">
        <v>126</v>
      </c>
      <c r="C21" s="25" t="s">
        <v>79</v>
      </c>
      <c r="D21" s="58" t="s">
        <v>127</v>
      </c>
      <c r="E21" s="11"/>
      <c r="F21" s="59" t="s">
        <v>7</v>
      </c>
      <c r="G21" s="60" t="s">
        <v>128</v>
      </c>
      <c r="H21" s="61" t="s">
        <v>11</v>
      </c>
      <c r="I21" s="62" t="s">
        <v>11</v>
      </c>
      <c r="J21" s="63"/>
      <c r="K21" s="61" t="s">
        <v>11</v>
      </c>
      <c r="L21" s="61" t="s">
        <v>11</v>
      </c>
      <c r="M21" s="61" t="s">
        <v>11</v>
      </c>
      <c r="N21" s="64">
        <f>SUM(N22:N24)</f>
        <v>591.48</v>
      </c>
      <c r="O21" s="64" t="e">
        <f ca="1">nerr((N21/List01_costs_OPS_22)*100)</f>
        <v>#NAME?</v>
      </c>
      <c r="P21" s="53" t="s">
        <v>129</v>
      </c>
    </row>
    <row r="22" spans="1:16" ht="33.6" customHeight="1" x14ac:dyDescent="0.3">
      <c r="A22" s="25"/>
      <c r="B22" s="65"/>
      <c r="C22" s="25"/>
      <c r="D22" s="66"/>
      <c r="E22" s="1"/>
      <c r="F22" s="67" t="s">
        <v>130</v>
      </c>
      <c r="G22" s="68" t="s">
        <v>140</v>
      </c>
      <c r="H22" s="69" t="s">
        <v>143</v>
      </c>
      <c r="I22" s="70"/>
      <c r="J22" s="71" t="s">
        <v>7</v>
      </c>
      <c r="K22" s="72" t="s">
        <v>144</v>
      </c>
      <c r="L22" s="73">
        <v>666</v>
      </c>
      <c r="M22" s="74" t="s">
        <v>145</v>
      </c>
      <c r="N22" s="73">
        <v>591.48</v>
      </c>
      <c r="O22" s="75" t="e">
        <f ca="1">nerr(costs_OPS/List01_costs_OPS)*100</f>
        <v>#NAME?</v>
      </c>
      <c r="P22" s="53"/>
    </row>
    <row r="23" spans="1:16" x14ac:dyDescent="0.3">
      <c r="A23" s="25"/>
      <c r="B23" s="65"/>
      <c r="C23" s="25"/>
      <c r="D23" s="66"/>
      <c r="E23" s="1"/>
      <c r="F23" s="67"/>
      <c r="G23" s="76"/>
      <c r="H23" s="77"/>
      <c r="I23" s="78"/>
      <c r="J23" s="79"/>
      <c r="K23" s="80" t="s">
        <v>135</v>
      </c>
      <c r="L23" s="80"/>
      <c r="M23" s="80"/>
      <c r="N23" s="80"/>
      <c r="O23" s="81"/>
      <c r="P23" s="53"/>
    </row>
    <row r="24" spans="1:16" x14ac:dyDescent="0.3">
      <c r="A24" s="25"/>
      <c r="B24" s="82"/>
      <c r="C24" s="25"/>
      <c r="D24" s="83"/>
      <c r="E24" s="78" t="s">
        <v>136</v>
      </c>
      <c r="F24" s="79"/>
      <c r="G24" s="80" t="s">
        <v>137</v>
      </c>
      <c r="H24" s="80"/>
      <c r="I24" s="80"/>
      <c r="J24" s="80"/>
      <c r="K24" s="80"/>
      <c r="L24" s="80"/>
      <c r="M24" s="80"/>
      <c r="N24" s="80"/>
      <c r="O24" s="81"/>
      <c r="P24" s="53"/>
    </row>
    <row r="25" spans="1:16" ht="72" x14ac:dyDescent="0.3">
      <c r="A25" s="25"/>
      <c r="B25" s="57" t="s">
        <v>126</v>
      </c>
      <c r="C25" s="25" t="s">
        <v>84</v>
      </c>
      <c r="D25" s="58" t="s">
        <v>146</v>
      </c>
      <c r="E25" s="11"/>
      <c r="F25" s="59" t="s">
        <v>7</v>
      </c>
      <c r="G25" s="60" t="s">
        <v>128</v>
      </c>
      <c r="H25" s="61" t="s">
        <v>11</v>
      </c>
      <c r="I25" s="62" t="s">
        <v>11</v>
      </c>
      <c r="J25" s="63"/>
      <c r="K25" s="61" t="s">
        <v>11</v>
      </c>
      <c r="L25" s="61" t="s">
        <v>11</v>
      </c>
      <c r="M25" s="61" t="s">
        <v>11</v>
      </c>
      <c r="N25" s="64">
        <f>SUM(N26:N28)</f>
        <v>600</v>
      </c>
      <c r="O25" s="64" t="e">
        <f ca="1">nerr((N25/List01_costs_OPS_22)*100)</f>
        <v>#NAME?</v>
      </c>
      <c r="P25" s="53" t="s">
        <v>129</v>
      </c>
    </row>
    <row r="26" spans="1:16" x14ac:dyDescent="0.3">
      <c r="A26" s="25"/>
      <c r="B26" s="65"/>
      <c r="C26" s="25"/>
      <c r="D26" s="66"/>
      <c r="E26" s="1"/>
      <c r="F26" s="67" t="s">
        <v>130</v>
      </c>
      <c r="G26" s="68" t="s">
        <v>140</v>
      </c>
      <c r="H26" s="69" t="s">
        <v>147</v>
      </c>
      <c r="I26" s="70"/>
      <c r="J26" s="71" t="s">
        <v>7</v>
      </c>
      <c r="K26" s="72" t="s">
        <v>148</v>
      </c>
      <c r="L26" s="73">
        <v>600</v>
      </c>
      <c r="M26" s="74" t="s">
        <v>149</v>
      </c>
      <c r="N26" s="73">
        <v>600</v>
      </c>
      <c r="O26" s="75" t="e">
        <f ca="1">nerr(costs_OPS/List01_costs_OPS)*100</f>
        <v>#NAME?</v>
      </c>
      <c r="P26" s="53"/>
    </row>
    <row r="27" spans="1:16" x14ac:dyDescent="0.3">
      <c r="A27" s="25"/>
      <c r="B27" s="65"/>
      <c r="C27" s="25"/>
      <c r="D27" s="66"/>
      <c r="E27" s="1"/>
      <c r="F27" s="67"/>
      <c r="G27" s="76"/>
      <c r="H27" s="77"/>
      <c r="I27" s="78"/>
      <c r="J27" s="79"/>
      <c r="K27" s="80" t="s">
        <v>135</v>
      </c>
      <c r="L27" s="80"/>
      <c r="M27" s="80"/>
      <c r="N27" s="80"/>
      <c r="O27" s="81"/>
      <c r="P27" s="53"/>
    </row>
    <row r="28" spans="1:16" x14ac:dyDescent="0.3">
      <c r="A28" s="25"/>
      <c r="B28" s="82"/>
      <c r="C28" s="25"/>
      <c r="D28" s="83"/>
      <c r="E28" s="78" t="s">
        <v>136</v>
      </c>
      <c r="F28" s="79"/>
      <c r="G28" s="80" t="s">
        <v>137</v>
      </c>
      <c r="H28" s="80"/>
      <c r="I28" s="80"/>
      <c r="J28" s="80"/>
      <c r="K28" s="80"/>
      <c r="L28" s="80"/>
      <c r="M28" s="80"/>
      <c r="N28" s="80"/>
      <c r="O28" s="81"/>
      <c r="P28" s="53"/>
    </row>
    <row r="29" spans="1:16" ht="72" x14ac:dyDescent="0.3">
      <c r="A29" s="25"/>
      <c r="B29" s="57" t="s">
        <v>126</v>
      </c>
      <c r="C29" s="25" t="s">
        <v>98</v>
      </c>
      <c r="D29" s="58" t="s">
        <v>150</v>
      </c>
      <c r="E29" s="11"/>
      <c r="F29" s="59" t="s">
        <v>7</v>
      </c>
      <c r="G29" s="60" t="s">
        <v>128</v>
      </c>
      <c r="H29" s="61" t="s">
        <v>11</v>
      </c>
      <c r="I29" s="62" t="s">
        <v>11</v>
      </c>
      <c r="J29" s="63"/>
      <c r="K29" s="61" t="s">
        <v>11</v>
      </c>
      <c r="L29" s="61" t="s">
        <v>11</v>
      </c>
      <c r="M29" s="61" t="s">
        <v>11</v>
      </c>
      <c r="N29" s="64">
        <f>SUM(N30:N33)</f>
        <v>629.31999999999994</v>
      </c>
      <c r="O29" s="64" t="e">
        <f ca="1">nerr((N29/List01_costs_OPS_22)*100)</f>
        <v>#NAME?</v>
      </c>
      <c r="P29" s="53" t="s">
        <v>129</v>
      </c>
    </row>
    <row r="30" spans="1:16" ht="34.200000000000003" x14ac:dyDescent="0.3">
      <c r="A30" s="25"/>
      <c r="B30" s="65"/>
      <c r="C30" s="25"/>
      <c r="D30" s="66"/>
      <c r="E30" s="1"/>
      <c r="F30" s="67" t="s">
        <v>130</v>
      </c>
      <c r="G30" s="68" t="s">
        <v>140</v>
      </c>
      <c r="H30" s="69" t="s">
        <v>151</v>
      </c>
      <c r="I30" s="70"/>
      <c r="J30" s="71" t="s">
        <v>7</v>
      </c>
      <c r="K30" s="72" t="s">
        <v>152</v>
      </c>
      <c r="L30" s="73">
        <v>63</v>
      </c>
      <c r="M30" s="74" t="s">
        <v>134</v>
      </c>
      <c r="N30" s="73">
        <v>279.32</v>
      </c>
      <c r="O30" s="75" t="e">
        <f ca="1">nerr(costs_OPS/List01_costs_OPS)*100</f>
        <v>#NAME?</v>
      </c>
      <c r="P30" s="53"/>
    </row>
    <row r="31" spans="1:16" x14ac:dyDescent="0.3">
      <c r="A31" s="25"/>
      <c r="B31" s="65"/>
      <c r="C31" s="25"/>
      <c r="D31" s="66"/>
      <c r="E31" s="1"/>
      <c r="F31" s="67"/>
      <c r="G31" s="84"/>
      <c r="H31" s="85"/>
      <c r="I31" s="86" t="s">
        <v>126</v>
      </c>
      <c r="J31" s="71" t="s">
        <v>8</v>
      </c>
      <c r="K31" s="72" t="s">
        <v>153</v>
      </c>
      <c r="L31" s="73">
        <v>21</v>
      </c>
      <c r="M31" s="74" t="s">
        <v>134</v>
      </c>
      <c r="N31" s="73">
        <v>350</v>
      </c>
      <c r="O31" s="75" t="e">
        <f ca="1">nerr(costs_OPS/List01_costs_OPS)*100</f>
        <v>#NAME?</v>
      </c>
      <c r="P31" s="53"/>
    </row>
    <row r="32" spans="1:16" x14ac:dyDescent="0.3">
      <c r="A32" s="25"/>
      <c r="B32" s="65"/>
      <c r="C32" s="25"/>
      <c r="D32" s="66"/>
      <c r="E32" s="1"/>
      <c r="F32" s="67"/>
      <c r="G32" s="76"/>
      <c r="H32" s="77"/>
      <c r="I32" s="78"/>
      <c r="J32" s="79"/>
      <c r="K32" s="80" t="s">
        <v>135</v>
      </c>
      <c r="L32" s="80"/>
      <c r="M32" s="80"/>
      <c r="N32" s="80"/>
      <c r="O32" s="81"/>
      <c r="P32" s="53"/>
    </row>
    <row r="33" spans="1:16" x14ac:dyDescent="0.3">
      <c r="A33" s="25"/>
      <c r="B33" s="82"/>
      <c r="C33" s="25"/>
      <c r="D33" s="83"/>
      <c r="E33" s="78" t="s">
        <v>136</v>
      </c>
      <c r="F33" s="79"/>
      <c r="G33" s="80" t="s">
        <v>137</v>
      </c>
      <c r="H33" s="80"/>
      <c r="I33" s="80"/>
      <c r="J33" s="80"/>
      <c r="K33" s="80"/>
      <c r="L33" s="80"/>
      <c r="M33" s="80"/>
      <c r="N33" s="80"/>
      <c r="O33" s="81"/>
      <c r="P33" s="53"/>
    </row>
    <row r="34" spans="1:16" ht="72" x14ac:dyDescent="0.3">
      <c r="A34" s="25"/>
      <c r="B34" s="57" t="s">
        <v>126</v>
      </c>
      <c r="C34" s="25" t="s">
        <v>100</v>
      </c>
      <c r="D34" s="58" t="s">
        <v>154</v>
      </c>
      <c r="E34" s="11"/>
      <c r="F34" s="59" t="s">
        <v>7</v>
      </c>
      <c r="G34" s="60" t="s">
        <v>128</v>
      </c>
      <c r="H34" s="61" t="s">
        <v>11</v>
      </c>
      <c r="I34" s="62" t="s">
        <v>11</v>
      </c>
      <c r="J34" s="63"/>
      <c r="K34" s="61" t="s">
        <v>11</v>
      </c>
      <c r="L34" s="61" t="s">
        <v>11</v>
      </c>
      <c r="M34" s="61" t="s">
        <v>11</v>
      </c>
      <c r="N34" s="64">
        <f>SUM(N35:N37)</f>
        <v>98.85</v>
      </c>
      <c r="O34" s="64" t="e">
        <f ca="1">nerr((N34/List01_costs_OPS_22)*100)</f>
        <v>#NAME?</v>
      </c>
      <c r="P34" s="53" t="s">
        <v>129</v>
      </c>
    </row>
    <row r="35" spans="1:16" x14ac:dyDescent="0.3">
      <c r="A35" s="25"/>
      <c r="B35" s="65"/>
      <c r="C35" s="25"/>
      <c r="D35" s="66"/>
      <c r="E35" s="1"/>
      <c r="F35" s="67" t="s">
        <v>130</v>
      </c>
      <c r="G35" s="68" t="s">
        <v>131</v>
      </c>
      <c r="H35" s="69" t="s">
        <v>155</v>
      </c>
      <c r="I35" s="70"/>
      <c r="J35" s="71" t="s">
        <v>7</v>
      </c>
      <c r="K35" s="72" t="s">
        <v>148</v>
      </c>
      <c r="L35" s="73">
        <v>98.85</v>
      </c>
      <c r="M35" s="74" t="s">
        <v>149</v>
      </c>
      <c r="N35" s="73">
        <v>98.85</v>
      </c>
      <c r="O35" s="75" t="e">
        <f ca="1">nerr(costs_OPS/List01_costs_OPS)*100</f>
        <v>#NAME?</v>
      </c>
      <c r="P35" s="53"/>
    </row>
    <row r="36" spans="1:16" x14ac:dyDescent="0.3">
      <c r="A36" s="25"/>
      <c r="B36" s="65"/>
      <c r="C36" s="25"/>
      <c r="D36" s="66"/>
      <c r="E36" s="1"/>
      <c r="F36" s="67"/>
      <c r="G36" s="76"/>
      <c r="H36" s="77"/>
      <c r="I36" s="78"/>
      <c r="J36" s="79"/>
      <c r="K36" s="80" t="s">
        <v>135</v>
      </c>
      <c r="L36" s="80"/>
      <c r="M36" s="80"/>
      <c r="N36" s="80"/>
      <c r="O36" s="81"/>
      <c r="P36" s="53"/>
    </row>
    <row r="37" spans="1:16" x14ac:dyDescent="0.3">
      <c r="A37" s="25"/>
      <c r="B37" s="82"/>
      <c r="C37" s="25"/>
      <c r="D37" s="83"/>
      <c r="E37" s="78" t="s">
        <v>136</v>
      </c>
      <c r="F37" s="79"/>
      <c r="G37" s="80" t="s">
        <v>137</v>
      </c>
      <c r="H37" s="80"/>
      <c r="I37" s="80"/>
      <c r="J37" s="80"/>
      <c r="K37" s="80"/>
      <c r="L37" s="80"/>
      <c r="M37" s="80"/>
      <c r="N37" s="80"/>
      <c r="O37" s="81"/>
      <c r="P37" s="53"/>
    </row>
    <row r="38" spans="1:16" ht="72" x14ac:dyDescent="0.3">
      <c r="A38" s="25"/>
      <c r="B38" s="57" t="s">
        <v>126</v>
      </c>
      <c r="C38" s="25" t="s">
        <v>105</v>
      </c>
      <c r="D38" s="58" t="s">
        <v>154</v>
      </c>
      <c r="E38" s="11"/>
      <c r="F38" s="59" t="s">
        <v>7</v>
      </c>
      <c r="G38" s="60" t="s">
        <v>128</v>
      </c>
      <c r="H38" s="61" t="s">
        <v>11</v>
      </c>
      <c r="I38" s="62" t="s">
        <v>11</v>
      </c>
      <c r="J38" s="63"/>
      <c r="K38" s="61" t="s">
        <v>11</v>
      </c>
      <c r="L38" s="61" t="s">
        <v>11</v>
      </c>
      <c r="M38" s="61" t="s">
        <v>11</v>
      </c>
      <c r="N38" s="64">
        <f>SUM(N39:N41)</f>
        <v>97.92</v>
      </c>
      <c r="O38" s="64" t="e">
        <f ca="1">nerr((N38/List01_costs_OPS_22)*100)</f>
        <v>#NAME?</v>
      </c>
      <c r="P38" s="53" t="s">
        <v>129</v>
      </c>
    </row>
    <row r="39" spans="1:16" x14ac:dyDescent="0.3">
      <c r="A39" s="25"/>
      <c r="B39" s="65"/>
      <c r="C39" s="25"/>
      <c r="D39" s="66"/>
      <c r="E39" s="1"/>
      <c r="F39" s="67" t="s">
        <v>130</v>
      </c>
      <c r="G39" s="68" t="s">
        <v>131</v>
      </c>
      <c r="H39" s="69" t="s">
        <v>156</v>
      </c>
      <c r="I39" s="70"/>
      <c r="J39" s="71" t="s">
        <v>7</v>
      </c>
      <c r="K39" s="72" t="s">
        <v>148</v>
      </c>
      <c r="L39" s="73">
        <v>97.92</v>
      </c>
      <c r="M39" s="74" t="s">
        <v>149</v>
      </c>
      <c r="N39" s="73">
        <v>97.92</v>
      </c>
      <c r="O39" s="75" t="e">
        <f ca="1">nerr(costs_OPS/List01_costs_OPS)*100</f>
        <v>#NAME?</v>
      </c>
      <c r="P39" s="53"/>
    </row>
    <row r="40" spans="1:16" x14ac:dyDescent="0.3">
      <c r="A40" s="25"/>
      <c r="B40" s="65"/>
      <c r="C40" s="25"/>
      <c r="D40" s="66"/>
      <c r="E40" s="1"/>
      <c r="F40" s="67"/>
      <c r="G40" s="76"/>
      <c r="H40" s="77"/>
      <c r="I40" s="78"/>
      <c r="J40" s="79"/>
      <c r="K40" s="80" t="s">
        <v>135</v>
      </c>
      <c r="L40" s="80"/>
      <c r="M40" s="80"/>
      <c r="N40" s="80"/>
      <c r="O40" s="81"/>
      <c r="P40" s="53"/>
    </row>
    <row r="41" spans="1:16" x14ac:dyDescent="0.3">
      <c r="A41" s="25"/>
      <c r="B41" s="82"/>
      <c r="C41" s="25"/>
      <c r="D41" s="83"/>
      <c r="E41" s="78" t="s">
        <v>136</v>
      </c>
      <c r="F41" s="79"/>
      <c r="G41" s="80" t="s">
        <v>137</v>
      </c>
      <c r="H41" s="80"/>
      <c r="I41" s="80"/>
      <c r="J41" s="80"/>
      <c r="K41" s="80"/>
      <c r="L41" s="80"/>
      <c r="M41" s="80"/>
      <c r="N41" s="80"/>
      <c r="O41" s="81"/>
      <c r="P41" s="53"/>
    </row>
    <row r="42" spans="1:16" ht="72" x14ac:dyDescent="0.3">
      <c r="A42" s="25"/>
      <c r="B42" s="57" t="s">
        <v>126</v>
      </c>
      <c r="C42" s="25" t="s">
        <v>108</v>
      </c>
      <c r="D42" s="58" t="s">
        <v>157</v>
      </c>
      <c r="E42" s="11"/>
      <c r="F42" s="59" t="s">
        <v>7</v>
      </c>
      <c r="G42" s="60" t="s">
        <v>128</v>
      </c>
      <c r="H42" s="61" t="s">
        <v>11</v>
      </c>
      <c r="I42" s="62" t="s">
        <v>11</v>
      </c>
      <c r="J42" s="63"/>
      <c r="K42" s="61" t="s">
        <v>11</v>
      </c>
      <c r="L42" s="61" t="s">
        <v>11</v>
      </c>
      <c r="M42" s="61" t="s">
        <v>11</v>
      </c>
      <c r="N42" s="64">
        <f>SUM(N43:N45)</f>
        <v>88</v>
      </c>
      <c r="O42" s="64" t="e">
        <f ca="1">nerr((N42/List01_costs_OPS_22)*100)</f>
        <v>#NAME?</v>
      </c>
      <c r="P42" s="53" t="s">
        <v>129</v>
      </c>
    </row>
    <row r="43" spans="1:16" ht="22.8" x14ac:dyDescent="0.3">
      <c r="A43" s="25"/>
      <c r="B43" s="65"/>
      <c r="C43" s="25"/>
      <c r="D43" s="66"/>
      <c r="E43" s="1"/>
      <c r="F43" s="67" t="s">
        <v>130</v>
      </c>
      <c r="G43" s="68" t="s">
        <v>131</v>
      </c>
      <c r="H43" s="69" t="s">
        <v>158</v>
      </c>
      <c r="I43" s="70"/>
      <c r="J43" s="71" t="s">
        <v>7</v>
      </c>
      <c r="K43" s="72" t="s">
        <v>159</v>
      </c>
      <c r="L43" s="73">
        <v>88</v>
      </c>
      <c r="M43" s="74" t="s">
        <v>149</v>
      </c>
      <c r="N43" s="73">
        <v>88</v>
      </c>
      <c r="O43" s="75" t="e">
        <f ca="1">nerr(costs_OPS/List01_costs_OPS)*100</f>
        <v>#NAME?</v>
      </c>
      <c r="P43" s="53"/>
    </row>
    <row r="44" spans="1:16" x14ac:dyDescent="0.3">
      <c r="A44" s="25"/>
      <c r="B44" s="65"/>
      <c r="C44" s="25"/>
      <c r="D44" s="66"/>
      <c r="E44" s="1"/>
      <c r="F44" s="67"/>
      <c r="G44" s="76"/>
      <c r="H44" s="77"/>
      <c r="I44" s="78"/>
      <c r="J44" s="79"/>
      <c r="K44" s="80" t="s">
        <v>135</v>
      </c>
      <c r="L44" s="80"/>
      <c r="M44" s="80"/>
      <c r="N44" s="80"/>
      <c r="O44" s="81"/>
      <c r="P44" s="53"/>
    </row>
    <row r="45" spans="1:16" x14ac:dyDescent="0.3">
      <c r="A45" s="25"/>
      <c r="B45" s="82"/>
      <c r="C45" s="25"/>
      <c r="D45" s="83"/>
      <c r="E45" s="78" t="s">
        <v>136</v>
      </c>
      <c r="F45" s="79"/>
      <c r="G45" s="80" t="s">
        <v>137</v>
      </c>
      <c r="H45" s="80"/>
      <c r="I45" s="80"/>
      <c r="J45" s="80"/>
      <c r="K45" s="80"/>
      <c r="L45" s="80"/>
      <c r="M45" s="80"/>
      <c r="N45" s="80"/>
      <c r="O45" s="81"/>
      <c r="P45" s="53"/>
    </row>
    <row r="46" spans="1:16" ht="72" x14ac:dyDescent="0.3">
      <c r="A46" s="25"/>
      <c r="B46" s="57" t="s">
        <v>126</v>
      </c>
      <c r="C46" s="25" t="s">
        <v>110</v>
      </c>
      <c r="D46" s="58" t="s">
        <v>157</v>
      </c>
      <c r="E46" s="11"/>
      <c r="F46" s="59" t="s">
        <v>7</v>
      </c>
      <c r="G46" s="60" t="s">
        <v>128</v>
      </c>
      <c r="H46" s="61" t="s">
        <v>11</v>
      </c>
      <c r="I46" s="62" t="s">
        <v>11</v>
      </c>
      <c r="J46" s="63"/>
      <c r="K46" s="61" t="s">
        <v>11</v>
      </c>
      <c r="L46" s="61" t="s">
        <v>11</v>
      </c>
      <c r="M46" s="61" t="s">
        <v>11</v>
      </c>
      <c r="N46" s="64">
        <f>SUM(N47:N49)</f>
        <v>100</v>
      </c>
      <c r="O46" s="64" t="e">
        <f ca="1">nerr((N46/List01_costs_OPS_22)*100)</f>
        <v>#NAME?</v>
      </c>
      <c r="P46" s="53" t="s">
        <v>129</v>
      </c>
    </row>
    <row r="47" spans="1:16" ht="22.8" x14ac:dyDescent="0.3">
      <c r="A47" s="25"/>
      <c r="B47" s="65"/>
      <c r="C47" s="25"/>
      <c r="D47" s="66"/>
      <c r="E47" s="1"/>
      <c r="F47" s="67" t="s">
        <v>130</v>
      </c>
      <c r="G47" s="68" t="s">
        <v>131</v>
      </c>
      <c r="H47" s="69" t="s">
        <v>160</v>
      </c>
      <c r="I47" s="70"/>
      <c r="J47" s="71" t="s">
        <v>7</v>
      </c>
      <c r="K47" s="72" t="s">
        <v>159</v>
      </c>
      <c r="L47" s="73">
        <v>100</v>
      </c>
      <c r="M47" s="74" t="s">
        <v>149</v>
      </c>
      <c r="N47" s="73">
        <v>100</v>
      </c>
      <c r="O47" s="75" t="e">
        <f ca="1">nerr(costs_OPS/List01_costs_OPS)*100</f>
        <v>#NAME?</v>
      </c>
      <c r="P47" s="53"/>
    </row>
    <row r="48" spans="1:16" x14ac:dyDescent="0.3">
      <c r="A48" s="25"/>
      <c r="B48" s="65"/>
      <c r="C48" s="25"/>
      <c r="D48" s="66"/>
      <c r="E48" s="1"/>
      <c r="F48" s="67"/>
      <c r="G48" s="76"/>
      <c r="H48" s="77"/>
      <c r="I48" s="78"/>
      <c r="J48" s="79"/>
      <c r="K48" s="80" t="s">
        <v>135</v>
      </c>
      <c r="L48" s="80"/>
      <c r="M48" s="80"/>
      <c r="N48" s="80"/>
      <c r="O48" s="81"/>
      <c r="P48" s="53"/>
    </row>
    <row r="49" spans="1:16" x14ac:dyDescent="0.3">
      <c r="A49" s="25"/>
      <c r="B49" s="82"/>
      <c r="C49" s="25"/>
      <c r="D49" s="83"/>
      <c r="E49" s="78" t="s">
        <v>136</v>
      </c>
      <c r="F49" s="79"/>
      <c r="G49" s="80" t="s">
        <v>137</v>
      </c>
      <c r="H49" s="80"/>
      <c r="I49" s="80"/>
      <c r="J49" s="80"/>
      <c r="K49" s="80"/>
      <c r="L49" s="80"/>
      <c r="M49" s="80"/>
      <c r="N49" s="80"/>
      <c r="O49" s="81"/>
      <c r="P49" s="53"/>
    </row>
    <row r="50" spans="1:16" ht="72" x14ac:dyDescent="0.3">
      <c r="A50" s="25"/>
      <c r="B50" s="57" t="s">
        <v>126</v>
      </c>
      <c r="C50" s="25" t="s">
        <v>112</v>
      </c>
      <c r="D50" s="58" t="s">
        <v>161</v>
      </c>
      <c r="E50" s="11"/>
      <c r="F50" s="59" t="s">
        <v>7</v>
      </c>
      <c r="G50" s="60" t="s">
        <v>128</v>
      </c>
      <c r="H50" s="61" t="s">
        <v>11</v>
      </c>
      <c r="I50" s="62" t="s">
        <v>11</v>
      </c>
      <c r="J50" s="63"/>
      <c r="K50" s="61" t="s">
        <v>11</v>
      </c>
      <c r="L50" s="61" t="s">
        <v>11</v>
      </c>
      <c r="M50" s="61" t="s">
        <v>11</v>
      </c>
      <c r="N50" s="64">
        <f>SUM(N51:N53)</f>
        <v>100</v>
      </c>
      <c r="O50" s="64" t="e">
        <f ca="1">nerr((N50/List01_costs_OPS_22)*100)</f>
        <v>#NAME?</v>
      </c>
      <c r="P50" s="53" t="s">
        <v>129</v>
      </c>
    </row>
    <row r="51" spans="1:16" ht="22.8" x14ac:dyDescent="0.3">
      <c r="A51" s="25"/>
      <c r="B51" s="65"/>
      <c r="C51" s="25"/>
      <c r="D51" s="66"/>
      <c r="E51" s="1"/>
      <c r="F51" s="67" t="s">
        <v>130</v>
      </c>
      <c r="G51" s="68" t="s">
        <v>131</v>
      </c>
      <c r="H51" s="69" t="s">
        <v>162</v>
      </c>
      <c r="I51" s="70"/>
      <c r="J51" s="71" t="s">
        <v>7</v>
      </c>
      <c r="K51" s="72" t="s">
        <v>163</v>
      </c>
      <c r="L51" s="73">
        <v>100</v>
      </c>
      <c r="M51" s="74" t="s">
        <v>149</v>
      </c>
      <c r="N51" s="73">
        <v>100</v>
      </c>
      <c r="O51" s="75" t="e">
        <f ca="1">nerr(costs_OPS/List01_costs_OPS)*100</f>
        <v>#NAME?</v>
      </c>
      <c r="P51" s="53"/>
    </row>
    <row r="52" spans="1:16" x14ac:dyDescent="0.3">
      <c r="A52" s="25"/>
      <c r="B52" s="65"/>
      <c r="C52" s="25"/>
      <c r="D52" s="66"/>
      <c r="E52" s="1"/>
      <c r="F52" s="67"/>
      <c r="G52" s="76"/>
      <c r="H52" s="77"/>
      <c r="I52" s="78"/>
      <c r="J52" s="79"/>
      <c r="K52" s="80" t="s">
        <v>135</v>
      </c>
      <c r="L52" s="80"/>
      <c r="M52" s="80"/>
      <c r="N52" s="80"/>
      <c r="O52" s="81"/>
      <c r="P52" s="53"/>
    </row>
    <row r="53" spans="1:16" x14ac:dyDescent="0.3">
      <c r="A53" s="25"/>
      <c r="B53" s="82"/>
      <c r="C53" s="25"/>
      <c r="D53" s="83"/>
      <c r="E53" s="78" t="s">
        <v>136</v>
      </c>
      <c r="F53" s="79"/>
      <c r="G53" s="80" t="s">
        <v>137</v>
      </c>
      <c r="H53" s="80"/>
      <c r="I53" s="80"/>
      <c r="J53" s="80"/>
      <c r="K53" s="80"/>
      <c r="L53" s="80"/>
      <c r="M53" s="80"/>
      <c r="N53" s="80"/>
      <c r="O53" s="81"/>
      <c r="P53" s="53"/>
    </row>
    <row r="54" spans="1:16" ht="72" x14ac:dyDescent="0.3">
      <c r="A54" s="25"/>
      <c r="B54" s="57" t="s">
        <v>126</v>
      </c>
      <c r="C54" s="25" t="s">
        <v>122</v>
      </c>
      <c r="D54" s="58" t="s">
        <v>161</v>
      </c>
      <c r="E54" s="11"/>
      <c r="F54" s="59" t="s">
        <v>7</v>
      </c>
      <c r="G54" s="60" t="s">
        <v>128</v>
      </c>
      <c r="H54" s="61" t="s">
        <v>11</v>
      </c>
      <c r="I54" s="62" t="s">
        <v>11</v>
      </c>
      <c r="J54" s="63"/>
      <c r="K54" s="61" t="s">
        <v>11</v>
      </c>
      <c r="L54" s="61" t="s">
        <v>11</v>
      </c>
      <c r="M54" s="61" t="s">
        <v>11</v>
      </c>
      <c r="N54" s="64">
        <f>SUM(N55:N57)</f>
        <v>100</v>
      </c>
      <c r="O54" s="64" t="e">
        <f ca="1">nerr((N54/List01_costs_OPS_22)*100)</f>
        <v>#NAME?</v>
      </c>
      <c r="P54" s="53" t="s">
        <v>129</v>
      </c>
    </row>
    <row r="55" spans="1:16" ht="22.8" x14ac:dyDescent="0.3">
      <c r="A55" s="25"/>
      <c r="B55" s="65"/>
      <c r="C55" s="25"/>
      <c r="D55" s="66"/>
      <c r="E55" s="1"/>
      <c r="F55" s="67" t="s">
        <v>130</v>
      </c>
      <c r="G55" s="68" t="s">
        <v>131</v>
      </c>
      <c r="H55" s="69" t="s">
        <v>164</v>
      </c>
      <c r="I55" s="70"/>
      <c r="J55" s="71" t="s">
        <v>7</v>
      </c>
      <c r="K55" s="72" t="s">
        <v>163</v>
      </c>
      <c r="L55" s="73">
        <v>100</v>
      </c>
      <c r="M55" s="74" t="s">
        <v>149</v>
      </c>
      <c r="N55" s="73">
        <v>100</v>
      </c>
      <c r="O55" s="75" t="e">
        <f ca="1">nerr(costs_OPS/List01_costs_OPS)*100</f>
        <v>#NAME?</v>
      </c>
      <c r="P55" s="53"/>
    </row>
    <row r="56" spans="1:16" x14ac:dyDescent="0.3">
      <c r="A56" s="25"/>
      <c r="B56" s="65"/>
      <c r="C56" s="25"/>
      <c r="D56" s="66"/>
      <c r="E56" s="1"/>
      <c r="F56" s="67"/>
      <c r="G56" s="76"/>
      <c r="H56" s="77"/>
      <c r="I56" s="78"/>
      <c r="J56" s="79"/>
      <c r="K56" s="80" t="s">
        <v>135</v>
      </c>
      <c r="L56" s="80"/>
      <c r="M56" s="80"/>
      <c r="N56" s="80"/>
      <c r="O56" s="81"/>
      <c r="P56" s="53"/>
    </row>
    <row r="57" spans="1:16" x14ac:dyDescent="0.3">
      <c r="A57" s="25"/>
      <c r="B57" s="82"/>
      <c r="C57" s="25"/>
      <c r="D57" s="83"/>
      <c r="E57" s="78" t="s">
        <v>136</v>
      </c>
      <c r="F57" s="79"/>
      <c r="G57" s="80" t="s">
        <v>137</v>
      </c>
      <c r="H57" s="80"/>
      <c r="I57" s="80"/>
      <c r="J57" s="80"/>
      <c r="K57" s="80"/>
      <c r="L57" s="80"/>
      <c r="M57" s="80"/>
      <c r="N57" s="80"/>
      <c r="O57" s="81"/>
      <c r="P57" s="53"/>
    </row>
    <row r="58" spans="1:16" ht="72" x14ac:dyDescent="0.3">
      <c r="A58" s="25"/>
      <c r="B58" s="57" t="s">
        <v>126</v>
      </c>
      <c r="C58" s="25" t="s">
        <v>165</v>
      </c>
      <c r="D58" s="58" t="s">
        <v>161</v>
      </c>
      <c r="E58" s="11"/>
      <c r="F58" s="59" t="s">
        <v>7</v>
      </c>
      <c r="G58" s="60" t="s">
        <v>128</v>
      </c>
      <c r="H58" s="61" t="s">
        <v>11</v>
      </c>
      <c r="I58" s="62" t="s">
        <v>11</v>
      </c>
      <c r="J58" s="63"/>
      <c r="K58" s="61" t="s">
        <v>11</v>
      </c>
      <c r="L58" s="61" t="s">
        <v>11</v>
      </c>
      <c r="M58" s="61" t="s">
        <v>11</v>
      </c>
      <c r="N58" s="64">
        <f>SUM(N59:N61)</f>
        <v>100</v>
      </c>
      <c r="O58" s="64" t="e">
        <f ca="1">nerr((N58/List01_costs_OPS_22)*100)</f>
        <v>#NAME?</v>
      </c>
      <c r="P58" s="53" t="s">
        <v>129</v>
      </c>
    </row>
    <row r="59" spans="1:16" ht="22.8" x14ac:dyDescent="0.3">
      <c r="A59" s="25"/>
      <c r="B59" s="65"/>
      <c r="C59" s="25"/>
      <c r="D59" s="66"/>
      <c r="E59" s="1"/>
      <c r="F59" s="67" t="s">
        <v>130</v>
      </c>
      <c r="G59" s="68" t="s">
        <v>131</v>
      </c>
      <c r="H59" s="69" t="s">
        <v>166</v>
      </c>
      <c r="I59" s="70"/>
      <c r="J59" s="71" t="s">
        <v>7</v>
      </c>
      <c r="K59" s="72" t="s">
        <v>163</v>
      </c>
      <c r="L59" s="73">
        <v>100</v>
      </c>
      <c r="M59" s="74" t="s">
        <v>149</v>
      </c>
      <c r="N59" s="73">
        <v>100</v>
      </c>
      <c r="O59" s="75" t="e">
        <f ca="1">nerr(costs_OPS/List01_costs_OPS)*100</f>
        <v>#NAME?</v>
      </c>
      <c r="P59" s="53"/>
    </row>
    <row r="60" spans="1:16" x14ac:dyDescent="0.3">
      <c r="A60" s="25"/>
      <c r="B60" s="65"/>
      <c r="C60" s="25"/>
      <c r="D60" s="66"/>
      <c r="E60" s="1"/>
      <c r="F60" s="67"/>
      <c r="G60" s="76"/>
      <c r="H60" s="77"/>
      <c r="I60" s="78"/>
      <c r="J60" s="79"/>
      <c r="K60" s="80" t="s">
        <v>135</v>
      </c>
      <c r="L60" s="80"/>
      <c r="M60" s="80"/>
      <c r="N60" s="80"/>
      <c r="O60" s="81"/>
      <c r="P60" s="53"/>
    </row>
    <row r="61" spans="1:16" x14ac:dyDescent="0.3">
      <c r="A61" s="25"/>
      <c r="B61" s="82"/>
      <c r="C61" s="25"/>
      <c r="D61" s="83"/>
      <c r="E61" s="78" t="s">
        <v>136</v>
      </c>
      <c r="F61" s="79"/>
      <c r="G61" s="80" t="s">
        <v>137</v>
      </c>
      <c r="H61" s="80"/>
      <c r="I61" s="80"/>
      <c r="J61" s="80"/>
      <c r="K61" s="80"/>
      <c r="L61" s="80"/>
      <c r="M61" s="80"/>
      <c r="N61" s="80"/>
      <c r="O61" s="81"/>
      <c r="P61" s="53"/>
    </row>
    <row r="62" spans="1:16" ht="72" x14ac:dyDescent="0.3">
      <c r="A62" s="25"/>
      <c r="B62" s="57" t="s">
        <v>126</v>
      </c>
      <c r="C62" s="25" t="s">
        <v>167</v>
      </c>
      <c r="D62" s="58" t="s">
        <v>161</v>
      </c>
      <c r="E62" s="11"/>
      <c r="F62" s="59" t="s">
        <v>7</v>
      </c>
      <c r="G62" s="60" t="s">
        <v>128</v>
      </c>
      <c r="H62" s="61" t="s">
        <v>11</v>
      </c>
      <c r="I62" s="62" t="s">
        <v>11</v>
      </c>
      <c r="J62" s="63"/>
      <c r="K62" s="61" t="s">
        <v>11</v>
      </c>
      <c r="L62" s="61" t="s">
        <v>11</v>
      </c>
      <c r="M62" s="61" t="s">
        <v>11</v>
      </c>
      <c r="N62" s="64">
        <f>SUM(N63:N65)</f>
        <v>100</v>
      </c>
      <c r="O62" s="64" t="e">
        <f ca="1">nerr((N62/List01_costs_OPS_22)*100)</f>
        <v>#NAME?</v>
      </c>
      <c r="P62" s="53" t="s">
        <v>129</v>
      </c>
    </row>
    <row r="63" spans="1:16" ht="22.8" x14ac:dyDescent="0.3">
      <c r="A63" s="25"/>
      <c r="B63" s="65"/>
      <c r="C63" s="25"/>
      <c r="D63" s="66"/>
      <c r="E63" s="1"/>
      <c r="F63" s="67" t="s">
        <v>130</v>
      </c>
      <c r="G63" s="68" t="s">
        <v>131</v>
      </c>
      <c r="H63" s="69" t="s">
        <v>168</v>
      </c>
      <c r="I63" s="70"/>
      <c r="J63" s="71" t="s">
        <v>7</v>
      </c>
      <c r="K63" s="72" t="s">
        <v>163</v>
      </c>
      <c r="L63" s="73">
        <v>100</v>
      </c>
      <c r="M63" s="74" t="s">
        <v>149</v>
      </c>
      <c r="N63" s="73">
        <v>100</v>
      </c>
      <c r="O63" s="75" t="e">
        <f ca="1">nerr(costs_OPS/List01_costs_OPS)*100</f>
        <v>#NAME?</v>
      </c>
      <c r="P63" s="53"/>
    </row>
    <row r="64" spans="1:16" x14ac:dyDescent="0.3">
      <c r="A64" s="25"/>
      <c r="B64" s="65"/>
      <c r="C64" s="25"/>
      <c r="D64" s="66"/>
      <c r="E64" s="1"/>
      <c r="F64" s="67"/>
      <c r="G64" s="76"/>
      <c r="H64" s="77"/>
      <c r="I64" s="78"/>
      <c r="J64" s="79"/>
      <c r="K64" s="80" t="s">
        <v>135</v>
      </c>
      <c r="L64" s="80"/>
      <c r="M64" s="80"/>
      <c r="N64" s="80"/>
      <c r="O64" s="81"/>
      <c r="P64" s="53"/>
    </row>
    <row r="65" spans="1:16" x14ac:dyDescent="0.3">
      <c r="A65" s="25"/>
      <c r="B65" s="82"/>
      <c r="C65" s="25"/>
      <c r="D65" s="83"/>
      <c r="E65" s="78" t="s">
        <v>136</v>
      </c>
      <c r="F65" s="79"/>
      <c r="G65" s="80" t="s">
        <v>137</v>
      </c>
      <c r="H65" s="80"/>
      <c r="I65" s="80"/>
      <c r="J65" s="80"/>
      <c r="K65" s="80"/>
      <c r="L65" s="80"/>
      <c r="M65" s="80"/>
      <c r="N65" s="80"/>
      <c r="O65" s="81"/>
      <c r="P65" s="53"/>
    </row>
    <row r="66" spans="1:16" ht="72" x14ac:dyDescent="0.3">
      <c r="A66" s="25"/>
      <c r="B66" s="57" t="s">
        <v>126</v>
      </c>
      <c r="C66" s="25" t="s">
        <v>169</v>
      </c>
      <c r="D66" s="58" t="s">
        <v>170</v>
      </c>
      <c r="E66" s="11"/>
      <c r="F66" s="59" t="s">
        <v>7</v>
      </c>
      <c r="G66" s="60" t="s">
        <v>128</v>
      </c>
      <c r="H66" s="61" t="s">
        <v>11</v>
      </c>
      <c r="I66" s="62" t="s">
        <v>11</v>
      </c>
      <c r="J66" s="63"/>
      <c r="K66" s="61" t="s">
        <v>11</v>
      </c>
      <c r="L66" s="61" t="s">
        <v>11</v>
      </c>
      <c r="M66" s="61" t="s">
        <v>11</v>
      </c>
      <c r="N66" s="64">
        <f>SUM(N67:N69)</f>
        <v>100</v>
      </c>
      <c r="O66" s="64" t="e">
        <f ca="1">nerr((N66/List01_costs_OPS_22)*100)</f>
        <v>#NAME?</v>
      </c>
      <c r="P66" s="53" t="s">
        <v>129</v>
      </c>
    </row>
    <row r="67" spans="1:16" ht="22.8" x14ac:dyDescent="0.3">
      <c r="A67" s="25"/>
      <c r="B67" s="65"/>
      <c r="C67" s="25"/>
      <c r="D67" s="66"/>
      <c r="E67" s="1"/>
      <c r="F67" s="67" t="s">
        <v>130</v>
      </c>
      <c r="G67" s="68" t="s">
        <v>131</v>
      </c>
      <c r="H67" s="69" t="s">
        <v>171</v>
      </c>
      <c r="I67" s="70"/>
      <c r="J67" s="71" t="s">
        <v>7</v>
      </c>
      <c r="K67" s="72" t="s">
        <v>172</v>
      </c>
      <c r="L67" s="73">
        <v>100</v>
      </c>
      <c r="M67" s="74" t="s">
        <v>149</v>
      </c>
      <c r="N67" s="73">
        <v>100</v>
      </c>
      <c r="O67" s="75" t="e">
        <f ca="1">nerr(costs_OPS/List01_costs_OPS)*100</f>
        <v>#NAME?</v>
      </c>
      <c r="P67" s="53"/>
    </row>
    <row r="68" spans="1:16" x14ac:dyDescent="0.3">
      <c r="A68" s="25"/>
      <c r="B68" s="65"/>
      <c r="C68" s="25"/>
      <c r="D68" s="66"/>
      <c r="E68" s="1"/>
      <c r="F68" s="67"/>
      <c r="G68" s="76"/>
      <c r="H68" s="77"/>
      <c r="I68" s="78"/>
      <c r="J68" s="79"/>
      <c r="K68" s="80" t="s">
        <v>135</v>
      </c>
      <c r="L68" s="80"/>
      <c r="M68" s="80"/>
      <c r="N68" s="80"/>
      <c r="O68" s="81"/>
      <c r="P68" s="53"/>
    </row>
    <row r="69" spans="1:16" x14ac:dyDescent="0.3">
      <c r="A69" s="25"/>
      <c r="B69" s="82"/>
      <c r="C69" s="25"/>
      <c r="D69" s="83"/>
      <c r="E69" s="78" t="s">
        <v>136</v>
      </c>
      <c r="F69" s="79"/>
      <c r="G69" s="80" t="s">
        <v>137</v>
      </c>
      <c r="H69" s="80"/>
      <c r="I69" s="80"/>
      <c r="J69" s="80"/>
      <c r="K69" s="80"/>
      <c r="L69" s="80"/>
      <c r="M69" s="80"/>
      <c r="N69" s="80"/>
      <c r="O69" s="81"/>
      <c r="P69" s="53"/>
    </row>
    <row r="70" spans="1:16" ht="72" x14ac:dyDescent="0.3">
      <c r="A70" s="25"/>
      <c r="B70" s="57" t="s">
        <v>126</v>
      </c>
      <c r="C70" s="25" t="s">
        <v>173</v>
      </c>
      <c r="D70" s="58" t="s">
        <v>170</v>
      </c>
      <c r="E70" s="11"/>
      <c r="F70" s="59" t="s">
        <v>7</v>
      </c>
      <c r="G70" s="60" t="s">
        <v>128</v>
      </c>
      <c r="H70" s="61" t="s">
        <v>11</v>
      </c>
      <c r="I70" s="62" t="s">
        <v>11</v>
      </c>
      <c r="J70" s="63"/>
      <c r="K70" s="61" t="s">
        <v>11</v>
      </c>
      <c r="L70" s="61" t="s">
        <v>11</v>
      </c>
      <c r="M70" s="61" t="s">
        <v>11</v>
      </c>
      <c r="N70" s="64">
        <f>SUM(N71:N73)</f>
        <v>100</v>
      </c>
      <c r="O70" s="64" t="e">
        <f ca="1">nerr((N70/List01_costs_OPS_22)*100)</f>
        <v>#NAME?</v>
      </c>
      <c r="P70" s="53" t="s">
        <v>129</v>
      </c>
    </row>
    <row r="71" spans="1:16" ht="22.8" x14ac:dyDescent="0.3">
      <c r="A71" s="25"/>
      <c r="B71" s="65"/>
      <c r="C71" s="25"/>
      <c r="D71" s="66"/>
      <c r="E71" s="1"/>
      <c r="F71" s="67" t="s">
        <v>130</v>
      </c>
      <c r="G71" s="68" t="s">
        <v>131</v>
      </c>
      <c r="H71" s="69" t="s">
        <v>174</v>
      </c>
      <c r="I71" s="70"/>
      <c r="J71" s="71" t="s">
        <v>7</v>
      </c>
      <c r="K71" s="72" t="s">
        <v>172</v>
      </c>
      <c r="L71" s="73">
        <v>100</v>
      </c>
      <c r="M71" s="74" t="s">
        <v>149</v>
      </c>
      <c r="N71" s="73">
        <v>100</v>
      </c>
      <c r="O71" s="75" t="e">
        <f ca="1">nerr(costs_OPS/List01_costs_OPS)*100</f>
        <v>#NAME?</v>
      </c>
      <c r="P71" s="53"/>
    </row>
    <row r="72" spans="1:16" x14ac:dyDescent="0.3">
      <c r="A72" s="25"/>
      <c r="B72" s="65"/>
      <c r="C72" s="25"/>
      <c r="D72" s="66"/>
      <c r="E72" s="1"/>
      <c r="F72" s="67"/>
      <c r="G72" s="76"/>
      <c r="H72" s="77"/>
      <c r="I72" s="78"/>
      <c r="J72" s="79"/>
      <c r="K72" s="80" t="s">
        <v>135</v>
      </c>
      <c r="L72" s="80"/>
      <c r="M72" s="80"/>
      <c r="N72" s="80"/>
      <c r="O72" s="81"/>
      <c r="P72" s="53"/>
    </row>
    <row r="73" spans="1:16" x14ac:dyDescent="0.3">
      <c r="A73" s="25"/>
      <c r="B73" s="82"/>
      <c r="C73" s="25"/>
      <c r="D73" s="83"/>
      <c r="E73" s="78" t="s">
        <v>136</v>
      </c>
      <c r="F73" s="79"/>
      <c r="G73" s="80" t="s">
        <v>137</v>
      </c>
      <c r="H73" s="80"/>
      <c r="I73" s="80"/>
      <c r="J73" s="80"/>
      <c r="K73" s="80"/>
      <c r="L73" s="80"/>
      <c r="M73" s="80"/>
      <c r="N73" s="80"/>
      <c r="O73" s="81"/>
      <c r="P73" s="53"/>
    </row>
    <row r="74" spans="1:16" ht="72" x14ac:dyDescent="0.3">
      <c r="A74" s="25"/>
      <c r="B74" s="57" t="s">
        <v>126</v>
      </c>
      <c r="C74" s="25" t="s">
        <v>175</v>
      </c>
      <c r="D74" s="58" t="s">
        <v>170</v>
      </c>
      <c r="E74" s="11"/>
      <c r="F74" s="59" t="s">
        <v>7</v>
      </c>
      <c r="G74" s="60" t="s">
        <v>128</v>
      </c>
      <c r="H74" s="61" t="s">
        <v>11</v>
      </c>
      <c r="I74" s="62" t="s">
        <v>11</v>
      </c>
      <c r="J74" s="63"/>
      <c r="K74" s="61" t="s">
        <v>11</v>
      </c>
      <c r="L74" s="61" t="s">
        <v>11</v>
      </c>
      <c r="M74" s="61" t="s">
        <v>11</v>
      </c>
      <c r="N74" s="64">
        <f>SUM(N75:N77)</f>
        <v>100</v>
      </c>
      <c r="O74" s="64" t="e">
        <f ca="1">nerr((N74/List01_costs_OPS_22)*100)</f>
        <v>#NAME?</v>
      </c>
      <c r="P74" s="53" t="s">
        <v>129</v>
      </c>
    </row>
    <row r="75" spans="1:16" ht="22.8" x14ac:dyDescent="0.3">
      <c r="A75" s="25"/>
      <c r="B75" s="65"/>
      <c r="C75" s="25"/>
      <c r="D75" s="66"/>
      <c r="E75" s="1"/>
      <c r="F75" s="67" t="s">
        <v>130</v>
      </c>
      <c r="G75" s="68" t="s">
        <v>131</v>
      </c>
      <c r="H75" s="69" t="s">
        <v>176</v>
      </c>
      <c r="I75" s="70"/>
      <c r="J75" s="71" t="s">
        <v>7</v>
      </c>
      <c r="K75" s="72" t="s">
        <v>177</v>
      </c>
      <c r="L75" s="73">
        <v>909</v>
      </c>
      <c r="M75" s="74" t="s">
        <v>178</v>
      </c>
      <c r="N75" s="73">
        <v>100</v>
      </c>
      <c r="O75" s="75" t="e">
        <f ca="1">nerr(costs_OPS/List01_costs_OPS)*100</f>
        <v>#NAME?</v>
      </c>
      <c r="P75" s="53"/>
    </row>
    <row r="76" spans="1:16" x14ac:dyDescent="0.3">
      <c r="A76" s="25"/>
      <c r="B76" s="65"/>
      <c r="C76" s="25"/>
      <c r="D76" s="66"/>
      <c r="E76" s="1"/>
      <c r="F76" s="67"/>
      <c r="G76" s="76"/>
      <c r="H76" s="77"/>
      <c r="I76" s="78"/>
      <c r="J76" s="79"/>
      <c r="K76" s="80" t="s">
        <v>135</v>
      </c>
      <c r="L76" s="80"/>
      <c r="M76" s="80"/>
      <c r="N76" s="80"/>
      <c r="O76" s="81"/>
      <c r="P76" s="53"/>
    </row>
    <row r="77" spans="1:16" x14ac:dyDescent="0.3">
      <c r="A77" s="25"/>
      <c r="B77" s="82"/>
      <c r="C77" s="25"/>
      <c r="D77" s="83"/>
      <c r="E77" s="78" t="s">
        <v>136</v>
      </c>
      <c r="F77" s="79"/>
      <c r="G77" s="80" t="s">
        <v>137</v>
      </c>
      <c r="H77" s="80"/>
      <c r="I77" s="80"/>
      <c r="J77" s="80"/>
      <c r="K77" s="80"/>
      <c r="L77" s="80"/>
      <c r="M77" s="80"/>
      <c r="N77" s="80"/>
      <c r="O77" s="81"/>
      <c r="P77" s="53"/>
    </row>
    <row r="78" spans="1:16" ht="72" x14ac:dyDescent="0.3">
      <c r="A78" s="25"/>
      <c r="B78" s="57" t="s">
        <v>126</v>
      </c>
      <c r="C78" s="25" t="s">
        <v>179</v>
      </c>
      <c r="D78" s="58" t="s">
        <v>170</v>
      </c>
      <c r="E78" s="11"/>
      <c r="F78" s="59" t="s">
        <v>7</v>
      </c>
      <c r="G78" s="60" t="s">
        <v>128</v>
      </c>
      <c r="H78" s="61" t="s">
        <v>11</v>
      </c>
      <c r="I78" s="62" t="s">
        <v>11</v>
      </c>
      <c r="J78" s="63"/>
      <c r="K78" s="61" t="s">
        <v>11</v>
      </c>
      <c r="L78" s="61" t="s">
        <v>11</v>
      </c>
      <c r="M78" s="61" t="s">
        <v>11</v>
      </c>
      <c r="N78" s="64">
        <f>SUM(N79:N81)</f>
        <v>75.17</v>
      </c>
      <c r="O78" s="64" t="e">
        <f ca="1">nerr((N78/List01_costs_OPS_22)*100)</f>
        <v>#NAME?</v>
      </c>
      <c r="P78" s="53" t="s">
        <v>129</v>
      </c>
    </row>
    <row r="79" spans="1:16" ht="22.8" x14ac:dyDescent="0.3">
      <c r="A79" s="25"/>
      <c r="B79" s="65"/>
      <c r="C79" s="25"/>
      <c r="D79" s="66"/>
      <c r="E79" s="1"/>
      <c r="F79" s="67" t="s">
        <v>130</v>
      </c>
      <c r="G79" s="68" t="s">
        <v>131</v>
      </c>
      <c r="H79" s="69" t="s">
        <v>180</v>
      </c>
      <c r="I79" s="70"/>
      <c r="J79" s="71" t="s">
        <v>7</v>
      </c>
      <c r="K79" s="72" t="s">
        <v>181</v>
      </c>
      <c r="L79" s="73">
        <v>180</v>
      </c>
      <c r="M79" s="74" t="s">
        <v>178</v>
      </c>
      <c r="N79" s="73">
        <v>75.17</v>
      </c>
      <c r="O79" s="75" t="e">
        <f ca="1">nerr(costs_OPS/List01_costs_OPS)*100</f>
        <v>#NAME?</v>
      </c>
      <c r="P79" s="53"/>
    </row>
    <row r="80" spans="1:16" x14ac:dyDescent="0.3">
      <c r="A80" s="25"/>
      <c r="B80" s="65"/>
      <c r="C80" s="25"/>
      <c r="D80" s="66"/>
      <c r="E80" s="1"/>
      <c r="F80" s="67"/>
      <c r="G80" s="76"/>
      <c r="H80" s="77"/>
      <c r="I80" s="78"/>
      <c r="J80" s="79"/>
      <c r="K80" s="80" t="s">
        <v>135</v>
      </c>
      <c r="L80" s="80"/>
      <c r="M80" s="80"/>
      <c r="N80" s="80"/>
      <c r="O80" s="81"/>
      <c r="P80" s="53"/>
    </row>
    <row r="81" spans="1:16" x14ac:dyDescent="0.3">
      <c r="A81" s="25"/>
      <c r="B81" s="82"/>
      <c r="C81" s="25"/>
      <c r="D81" s="83"/>
      <c r="E81" s="78" t="s">
        <v>136</v>
      </c>
      <c r="F81" s="79"/>
      <c r="G81" s="80" t="s">
        <v>137</v>
      </c>
      <c r="H81" s="80"/>
      <c r="I81" s="80"/>
      <c r="J81" s="80"/>
      <c r="K81" s="80"/>
      <c r="L81" s="80"/>
      <c r="M81" s="80"/>
      <c r="N81" s="80"/>
      <c r="O81" s="81"/>
      <c r="P81" s="53"/>
    </row>
    <row r="82" spans="1:16" ht="72" x14ac:dyDescent="0.3">
      <c r="A82" s="25"/>
      <c r="B82" s="57" t="s">
        <v>126</v>
      </c>
      <c r="C82" s="25" t="s">
        <v>182</v>
      </c>
      <c r="D82" s="58" t="s">
        <v>183</v>
      </c>
      <c r="E82" s="11"/>
      <c r="F82" s="59" t="s">
        <v>7</v>
      </c>
      <c r="G82" s="60" t="s">
        <v>128</v>
      </c>
      <c r="H82" s="61" t="s">
        <v>11</v>
      </c>
      <c r="I82" s="62" t="s">
        <v>11</v>
      </c>
      <c r="J82" s="63"/>
      <c r="K82" s="61" t="s">
        <v>11</v>
      </c>
      <c r="L82" s="61" t="s">
        <v>11</v>
      </c>
      <c r="M82" s="61" t="s">
        <v>11</v>
      </c>
      <c r="N82" s="64">
        <f>SUM(N83:N85)</f>
        <v>99.85</v>
      </c>
      <c r="O82" s="64" t="e">
        <f ca="1">nerr((N82/List01_costs_OPS_22)*100)</f>
        <v>#NAME?</v>
      </c>
      <c r="P82" s="53" t="s">
        <v>129</v>
      </c>
    </row>
    <row r="83" spans="1:16" ht="34.200000000000003" x14ac:dyDescent="0.3">
      <c r="A83" s="25"/>
      <c r="B83" s="65"/>
      <c r="C83" s="25"/>
      <c r="D83" s="66"/>
      <c r="E83" s="1"/>
      <c r="F83" s="67" t="s">
        <v>130</v>
      </c>
      <c r="G83" s="68" t="s">
        <v>131</v>
      </c>
      <c r="H83" s="69" t="s">
        <v>184</v>
      </c>
      <c r="I83" s="70"/>
      <c r="J83" s="71" t="s">
        <v>7</v>
      </c>
      <c r="K83" s="72" t="s">
        <v>185</v>
      </c>
      <c r="L83" s="73">
        <v>1</v>
      </c>
      <c r="M83" s="74" t="s">
        <v>134</v>
      </c>
      <c r="N83" s="73">
        <v>99.85</v>
      </c>
      <c r="O83" s="75" t="e">
        <f ca="1">nerr(costs_OPS/List01_costs_OPS)*100</f>
        <v>#NAME?</v>
      </c>
      <c r="P83" s="53"/>
    </row>
    <row r="84" spans="1:16" x14ac:dyDescent="0.3">
      <c r="A84" s="25"/>
      <c r="B84" s="65"/>
      <c r="C84" s="25"/>
      <c r="D84" s="66"/>
      <c r="E84" s="1"/>
      <c r="F84" s="67"/>
      <c r="G84" s="76"/>
      <c r="H84" s="77"/>
      <c r="I84" s="78"/>
      <c r="J84" s="79"/>
      <c r="K84" s="80" t="s">
        <v>135</v>
      </c>
      <c r="L84" s="80"/>
      <c r="M84" s="80"/>
      <c r="N84" s="80"/>
      <c r="O84" s="81"/>
      <c r="P84" s="53"/>
    </row>
    <row r="85" spans="1:16" x14ac:dyDescent="0.3">
      <c r="A85" s="25"/>
      <c r="B85" s="82"/>
      <c r="C85" s="25"/>
      <c r="D85" s="83"/>
      <c r="E85" s="78" t="s">
        <v>136</v>
      </c>
      <c r="F85" s="79"/>
      <c r="G85" s="80" t="s">
        <v>137</v>
      </c>
      <c r="H85" s="80"/>
      <c r="I85" s="80"/>
      <c r="J85" s="80"/>
      <c r="K85" s="80"/>
      <c r="L85" s="80"/>
      <c r="M85" s="80"/>
      <c r="N85" s="80"/>
      <c r="O85" s="81"/>
      <c r="P85" s="53"/>
    </row>
    <row r="86" spans="1:16" ht="72" x14ac:dyDescent="0.3">
      <c r="A86" s="25"/>
      <c r="B86" s="57" t="s">
        <v>126</v>
      </c>
      <c r="C86" s="25" t="s">
        <v>186</v>
      </c>
      <c r="D86" s="58" t="s">
        <v>187</v>
      </c>
      <c r="E86" s="11"/>
      <c r="F86" s="59" t="s">
        <v>7</v>
      </c>
      <c r="G86" s="60" t="s">
        <v>128</v>
      </c>
      <c r="H86" s="61" t="s">
        <v>11</v>
      </c>
      <c r="I86" s="62" t="s">
        <v>11</v>
      </c>
      <c r="J86" s="63"/>
      <c r="K86" s="61" t="s">
        <v>11</v>
      </c>
      <c r="L86" s="61" t="s">
        <v>11</v>
      </c>
      <c r="M86" s="61" t="s">
        <v>11</v>
      </c>
      <c r="N86" s="64">
        <f>SUM(N87:N89)</f>
        <v>35.5</v>
      </c>
      <c r="O86" s="64" t="e">
        <f ca="1">nerr((N86/List01_costs_OPS_22)*100)</f>
        <v>#NAME?</v>
      </c>
      <c r="P86" s="53" t="s">
        <v>129</v>
      </c>
    </row>
    <row r="87" spans="1:16" ht="22.8" x14ac:dyDescent="0.3">
      <c r="A87" s="25"/>
      <c r="B87" s="65"/>
      <c r="C87" s="25"/>
      <c r="D87" s="66"/>
      <c r="E87" s="1"/>
      <c r="F87" s="67" t="s">
        <v>130</v>
      </c>
      <c r="G87" s="68" t="s">
        <v>131</v>
      </c>
      <c r="H87" s="69" t="s">
        <v>188</v>
      </c>
      <c r="I87" s="70"/>
      <c r="J87" s="71" t="s">
        <v>7</v>
      </c>
      <c r="K87" s="72" t="s">
        <v>189</v>
      </c>
      <c r="L87" s="73">
        <v>1</v>
      </c>
      <c r="M87" s="74" t="s">
        <v>134</v>
      </c>
      <c r="N87" s="73">
        <v>35.5</v>
      </c>
      <c r="O87" s="75" t="e">
        <f ca="1">nerr(costs_OPS/List01_costs_OPS)*100</f>
        <v>#NAME?</v>
      </c>
      <c r="P87" s="53"/>
    </row>
    <row r="88" spans="1:16" x14ac:dyDescent="0.3">
      <c r="A88" s="25"/>
      <c r="B88" s="65"/>
      <c r="C88" s="25"/>
      <c r="D88" s="66"/>
      <c r="E88" s="1"/>
      <c r="F88" s="67"/>
      <c r="G88" s="76"/>
      <c r="H88" s="77"/>
      <c r="I88" s="78"/>
      <c r="J88" s="79"/>
      <c r="K88" s="80" t="s">
        <v>135</v>
      </c>
      <c r="L88" s="80"/>
      <c r="M88" s="80"/>
      <c r="N88" s="80"/>
      <c r="O88" s="81"/>
      <c r="P88" s="53"/>
    </row>
    <row r="89" spans="1:16" x14ac:dyDescent="0.3">
      <c r="A89" s="25"/>
      <c r="B89" s="82"/>
      <c r="C89" s="25"/>
      <c r="D89" s="83"/>
      <c r="E89" s="78" t="s">
        <v>136</v>
      </c>
      <c r="F89" s="79"/>
      <c r="G89" s="80" t="s">
        <v>137</v>
      </c>
      <c r="H89" s="80"/>
      <c r="I89" s="80"/>
      <c r="J89" s="80"/>
      <c r="K89" s="80"/>
      <c r="L89" s="80"/>
      <c r="M89" s="80"/>
      <c r="N89" s="80"/>
      <c r="O89" s="81"/>
      <c r="P89" s="53"/>
    </row>
    <row r="90" spans="1:16" ht="72" x14ac:dyDescent="0.3">
      <c r="A90" s="25"/>
      <c r="B90" s="57" t="s">
        <v>126</v>
      </c>
      <c r="C90" s="25" t="s">
        <v>190</v>
      </c>
      <c r="D90" s="58" t="s">
        <v>187</v>
      </c>
      <c r="E90" s="11"/>
      <c r="F90" s="59" t="s">
        <v>7</v>
      </c>
      <c r="G90" s="60" t="s">
        <v>128</v>
      </c>
      <c r="H90" s="61" t="s">
        <v>11</v>
      </c>
      <c r="I90" s="62" t="s">
        <v>11</v>
      </c>
      <c r="J90" s="63"/>
      <c r="K90" s="61" t="s">
        <v>11</v>
      </c>
      <c r="L90" s="61" t="s">
        <v>11</v>
      </c>
      <c r="M90" s="61" t="s">
        <v>11</v>
      </c>
      <c r="N90" s="64">
        <f>SUM(N91:N93)</f>
        <v>29</v>
      </c>
      <c r="O90" s="64" t="e">
        <f ca="1">nerr((N90/List01_costs_OPS_22)*100)</f>
        <v>#NAME?</v>
      </c>
      <c r="P90" s="53" t="s">
        <v>129</v>
      </c>
    </row>
    <row r="91" spans="1:16" ht="22.8" x14ac:dyDescent="0.3">
      <c r="A91" s="25"/>
      <c r="B91" s="65"/>
      <c r="C91" s="25"/>
      <c r="D91" s="66"/>
      <c r="E91" s="1"/>
      <c r="F91" s="67" t="s">
        <v>130</v>
      </c>
      <c r="G91" s="68" t="s">
        <v>131</v>
      </c>
      <c r="H91" s="69" t="s">
        <v>191</v>
      </c>
      <c r="I91" s="70"/>
      <c r="J91" s="71" t="s">
        <v>7</v>
      </c>
      <c r="K91" s="72" t="s">
        <v>189</v>
      </c>
      <c r="L91" s="73">
        <v>1</v>
      </c>
      <c r="M91" s="74" t="s">
        <v>134</v>
      </c>
      <c r="N91" s="73">
        <v>29</v>
      </c>
      <c r="O91" s="75" t="e">
        <f ca="1">nerr(costs_OPS/List01_costs_OPS)*100</f>
        <v>#NAME?</v>
      </c>
      <c r="P91" s="53"/>
    </row>
    <row r="92" spans="1:16" x14ac:dyDescent="0.3">
      <c r="A92" s="25"/>
      <c r="B92" s="65"/>
      <c r="C92" s="25"/>
      <c r="D92" s="66"/>
      <c r="E92" s="1"/>
      <c r="F92" s="67"/>
      <c r="G92" s="76"/>
      <c r="H92" s="77"/>
      <c r="I92" s="78"/>
      <c r="J92" s="79"/>
      <c r="K92" s="80" t="s">
        <v>135</v>
      </c>
      <c r="L92" s="80"/>
      <c r="M92" s="80"/>
      <c r="N92" s="80"/>
      <c r="O92" s="81"/>
      <c r="P92" s="53"/>
    </row>
    <row r="93" spans="1:16" x14ac:dyDescent="0.3">
      <c r="A93" s="25"/>
      <c r="B93" s="82"/>
      <c r="C93" s="25"/>
      <c r="D93" s="83"/>
      <c r="E93" s="78" t="s">
        <v>136</v>
      </c>
      <c r="F93" s="79"/>
      <c r="G93" s="80" t="s">
        <v>137</v>
      </c>
      <c r="H93" s="80"/>
      <c r="I93" s="80"/>
      <c r="J93" s="80"/>
      <c r="K93" s="80"/>
      <c r="L93" s="80"/>
      <c r="M93" s="80"/>
      <c r="N93" s="80"/>
      <c r="O93" s="81"/>
      <c r="P93" s="53"/>
    </row>
    <row r="94" spans="1:16" ht="72" x14ac:dyDescent="0.3">
      <c r="A94" s="25"/>
      <c r="B94" s="57" t="s">
        <v>126</v>
      </c>
      <c r="C94" s="25" t="s">
        <v>192</v>
      </c>
      <c r="D94" s="58" t="s">
        <v>187</v>
      </c>
      <c r="E94" s="11"/>
      <c r="F94" s="59" t="s">
        <v>7</v>
      </c>
      <c r="G94" s="60" t="s">
        <v>128</v>
      </c>
      <c r="H94" s="61" t="s">
        <v>11</v>
      </c>
      <c r="I94" s="62" t="s">
        <v>11</v>
      </c>
      <c r="J94" s="63"/>
      <c r="K94" s="61" t="s">
        <v>11</v>
      </c>
      <c r="L94" s="61" t="s">
        <v>11</v>
      </c>
      <c r="M94" s="61" t="s">
        <v>11</v>
      </c>
      <c r="N94" s="64">
        <f>SUM(N95:N97)</f>
        <v>95</v>
      </c>
      <c r="O94" s="64" t="e">
        <f ca="1">nerr((N94/List01_costs_OPS_22)*100)</f>
        <v>#NAME?</v>
      </c>
      <c r="P94" s="53" t="s">
        <v>129</v>
      </c>
    </row>
    <row r="95" spans="1:16" ht="22.8" x14ac:dyDescent="0.3">
      <c r="A95" s="25"/>
      <c r="B95" s="65"/>
      <c r="C95" s="25"/>
      <c r="D95" s="66"/>
      <c r="E95" s="1"/>
      <c r="F95" s="67" t="s">
        <v>130</v>
      </c>
      <c r="G95" s="68" t="s">
        <v>131</v>
      </c>
      <c r="H95" s="69" t="s">
        <v>193</v>
      </c>
      <c r="I95" s="70"/>
      <c r="J95" s="71" t="s">
        <v>7</v>
      </c>
      <c r="K95" s="72" t="s">
        <v>189</v>
      </c>
      <c r="L95" s="73">
        <v>1</v>
      </c>
      <c r="M95" s="74" t="s">
        <v>134</v>
      </c>
      <c r="N95" s="73">
        <v>95</v>
      </c>
      <c r="O95" s="75" t="e">
        <f ca="1">nerr(costs_OPS/List01_costs_OPS)*100</f>
        <v>#NAME?</v>
      </c>
      <c r="P95" s="53"/>
    </row>
    <row r="96" spans="1:16" x14ac:dyDescent="0.3">
      <c r="A96" s="25"/>
      <c r="B96" s="65"/>
      <c r="C96" s="25"/>
      <c r="D96" s="66"/>
      <c r="E96" s="1"/>
      <c r="F96" s="67"/>
      <c r="G96" s="76"/>
      <c r="H96" s="77"/>
      <c r="I96" s="78"/>
      <c r="J96" s="79"/>
      <c r="K96" s="80" t="s">
        <v>135</v>
      </c>
      <c r="L96" s="80"/>
      <c r="M96" s="80"/>
      <c r="N96" s="80"/>
      <c r="O96" s="81"/>
      <c r="P96" s="53"/>
    </row>
    <row r="97" spans="1:16" x14ac:dyDescent="0.3">
      <c r="A97" s="25"/>
      <c r="B97" s="82"/>
      <c r="C97" s="25"/>
      <c r="D97" s="83"/>
      <c r="E97" s="78" t="s">
        <v>136</v>
      </c>
      <c r="F97" s="79"/>
      <c r="G97" s="80" t="s">
        <v>137</v>
      </c>
      <c r="H97" s="80"/>
      <c r="I97" s="80"/>
      <c r="J97" s="80"/>
      <c r="K97" s="80"/>
      <c r="L97" s="80"/>
      <c r="M97" s="80"/>
      <c r="N97" s="80"/>
      <c r="O97" s="81"/>
      <c r="P97" s="53"/>
    </row>
    <row r="98" spans="1:16" x14ac:dyDescent="0.3">
      <c r="A98" s="25"/>
      <c r="B98" s="87" t="s">
        <v>136</v>
      </c>
      <c r="C98" s="88" t="s">
        <v>136</v>
      </c>
      <c r="D98" s="88" t="s">
        <v>194</v>
      </c>
      <c r="E98" s="89" t="s">
        <v>136</v>
      </c>
      <c r="F98" s="89"/>
      <c r="G98" s="89"/>
      <c r="H98" s="89"/>
      <c r="I98" s="89"/>
      <c r="J98" s="89"/>
      <c r="K98" s="89"/>
      <c r="L98" s="89"/>
      <c r="M98" s="89"/>
      <c r="N98" s="89"/>
      <c r="O98" s="90"/>
      <c r="P98" s="91"/>
    </row>
    <row r="99" spans="1:16" ht="159.6" x14ac:dyDescent="0.3">
      <c r="A99" s="25"/>
      <c r="B99" s="53" t="s">
        <v>195</v>
      </c>
      <c r="C99" s="53"/>
      <c r="D99" s="53"/>
      <c r="E99" s="53"/>
      <c r="F99" s="53"/>
      <c r="G99" s="53"/>
      <c r="H99" s="53"/>
      <c r="I99" s="53"/>
      <c r="J99" s="53"/>
      <c r="K99" s="53"/>
      <c r="L99" s="53"/>
      <c r="M99" s="53"/>
      <c r="N99" s="13">
        <f>SUMIF(Q100:Q125,"i",N100:N125)</f>
        <v>0</v>
      </c>
      <c r="O99" s="54"/>
      <c r="P99" s="8" t="s">
        <v>125</v>
      </c>
    </row>
    <row r="100" spans="1:16" x14ac:dyDescent="0.3">
      <c r="A100" s="25"/>
      <c r="B100" s="55"/>
      <c r="C100" s="55">
        <v>0</v>
      </c>
      <c r="D100" s="55"/>
      <c r="E100" s="55"/>
      <c r="F100" s="55"/>
      <c r="G100" s="55"/>
      <c r="H100" s="55"/>
      <c r="I100" s="55"/>
      <c r="J100" s="55"/>
      <c r="K100" s="55"/>
      <c r="L100" s="55"/>
      <c r="M100" s="55"/>
      <c r="N100" s="55"/>
      <c r="O100" s="55"/>
      <c r="P100" s="56"/>
    </row>
    <row r="101" spans="1:16" ht="72" x14ac:dyDescent="0.3">
      <c r="A101" s="25"/>
      <c r="B101" s="57" t="s">
        <v>126</v>
      </c>
      <c r="C101" s="25" t="s">
        <v>7</v>
      </c>
      <c r="D101" s="58" t="s">
        <v>196</v>
      </c>
      <c r="E101" s="11"/>
      <c r="F101" s="92" t="s">
        <v>7</v>
      </c>
      <c r="G101" s="60" t="s">
        <v>128</v>
      </c>
      <c r="H101" s="61" t="s">
        <v>11</v>
      </c>
      <c r="I101" s="62" t="s">
        <v>11</v>
      </c>
      <c r="J101" s="63"/>
      <c r="K101" s="61" t="s">
        <v>11</v>
      </c>
      <c r="L101" s="61" t="s">
        <v>11</v>
      </c>
      <c r="M101" s="61" t="s">
        <v>11</v>
      </c>
      <c r="N101" s="64">
        <f>SUM(N102:N104)</f>
        <v>372.16</v>
      </c>
      <c r="O101" s="64" t="e">
        <f ca="1">nerr((N101/List01_costs_PH_22)*100)</f>
        <v>#NAME?</v>
      </c>
      <c r="P101" s="53" t="s">
        <v>197</v>
      </c>
    </row>
    <row r="102" spans="1:16" ht="34.200000000000003" x14ac:dyDescent="0.3">
      <c r="A102" s="25"/>
      <c r="B102" s="65"/>
      <c r="C102" s="25"/>
      <c r="D102" s="66"/>
      <c r="E102" s="1"/>
      <c r="F102" s="25" t="s">
        <v>130</v>
      </c>
      <c r="G102" s="68" t="s">
        <v>140</v>
      </c>
      <c r="H102" s="69" t="s">
        <v>198</v>
      </c>
      <c r="I102" s="70"/>
      <c r="J102" s="71" t="s">
        <v>7</v>
      </c>
      <c r="K102" s="72" t="s">
        <v>199</v>
      </c>
      <c r="L102" s="73">
        <v>372.16</v>
      </c>
      <c r="M102" s="74" t="s">
        <v>149</v>
      </c>
      <c r="N102" s="73">
        <v>372.16</v>
      </c>
      <c r="O102" s="75" t="e">
        <f ca="1">nerr(costs_OPS/List01_costs_OPS)*100</f>
        <v>#NAME?</v>
      </c>
      <c r="P102" s="53"/>
    </row>
    <row r="103" spans="1:16" x14ac:dyDescent="0.3">
      <c r="A103" s="25"/>
      <c r="B103" s="65"/>
      <c r="C103" s="25"/>
      <c r="D103" s="66"/>
      <c r="E103" s="1"/>
      <c r="F103" s="25"/>
      <c r="G103" s="76"/>
      <c r="H103" s="77"/>
      <c r="I103" s="78"/>
      <c r="J103" s="79"/>
      <c r="K103" s="80" t="s">
        <v>135</v>
      </c>
      <c r="L103" s="80"/>
      <c r="M103" s="80"/>
      <c r="N103" s="80"/>
      <c r="O103" s="81"/>
      <c r="P103" s="53"/>
    </row>
    <row r="104" spans="1:16" x14ac:dyDescent="0.3">
      <c r="A104" s="25"/>
      <c r="B104" s="82"/>
      <c r="C104" s="25"/>
      <c r="D104" s="83"/>
      <c r="E104" s="93" t="s">
        <v>136</v>
      </c>
      <c r="F104" s="79"/>
      <c r="G104" s="80" t="s">
        <v>137</v>
      </c>
      <c r="H104" s="80"/>
      <c r="I104" s="80"/>
      <c r="J104" s="80"/>
      <c r="K104" s="80"/>
      <c r="L104" s="80"/>
      <c r="M104" s="80"/>
      <c r="N104" s="80"/>
      <c r="O104" s="81"/>
      <c r="P104" s="53"/>
    </row>
    <row r="105" spans="1:16" ht="72" x14ac:dyDescent="0.3">
      <c r="A105" s="25"/>
      <c r="B105" s="57" t="s">
        <v>126</v>
      </c>
      <c r="C105" s="25" t="s">
        <v>8</v>
      </c>
      <c r="D105" s="58" t="s">
        <v>200</v>
      </c>
      <c r="E105" s="11"/>
      <c r="F105" s="92" t="s">
        <v>7</v>
      </c>
      <c r="G105" s="60" t="s">
        <v>128</v>
      </c>
      <c r="H105" s="61" t="s">
        <v>11</v>
      </c>
      <c r="I105" s="62" t="s">
        <v>11</v>
      </c>
      <c r="J105" s="63"/>
      <c r="K105" s="61" t="s">
        <v>11</v>
      </c>
      <c r="L105" s="61" t="s">
        <v>11</v>
      </c>
      <c r="M105" s="61" t="s">
        <v>11</v>
      </c>
      <c r="N105" s="64">
        <f>SUM(N106:N108)</f>
        <v>1597.06</v>
      </c>
      <c r="O105" s="64" t="e">
        <f ca="1">nerr((N105/List01_costs_PH_22)*100)</f>
        <v>#NAME?</v>
      </c>
      <c r="P105" s="53" t="s">
        <v>197</v>
      </c>
    </row>
    <row r="106" spans="1:16" ht="22.8" x14ac:dyDescent="0.3">
      <c r="A106" s="25"/>
      <c r="B106" s="65"/>
      <c r="C106" s="25"/>
      <c r="D106" s="66"/>
      <c r="E106" s="1"/>
      <c r="F106" s="25" t="s">
        <v>130</v>
      </c>
      <c r="G106" s="68" t="s">
        <v>131</v>
      </c>
      <c r="H106" s="69" t="s">
        <v>201</v>
      </c>
      <c r="I106" s="70"/>
      <c r="J106" s="71" t="s">
        <v>7</v>
      </c>
      <c r="K106" s="72" t="s">
        <v>202</v>
      </c>
      <c r="L106" s="73">
        <v>1597.06</v>
      </c>
      <c r="M106" s="74" t="s">
        <v>149</v>
      </c>
      <c r="N106" s="73">
        <v>1597.06</v>
      </c>
      <c r="O106" s="75" t="e">
        <f ca="1">nerr(costs_OPS/List01_costs_OPS)*100</f>
        <v>#NAME?</v>
      </c>
      <c r="P106" s="53"/>
    </row>
    <row r="107" spans="1:16" x14ac:dyDescent="0.3">
      <c r="A107" s="25"/>
      <c r="B107" s="65"/>
      <c r="C107" s="25"/>
      <c r="D107" s="66"/>
      <c r="E107" s="1"/>
      <c r="F107" s="25"/>
      <c r="G107" s="76"/>
      <c r="H107" s="77"/>
      <c r="I107" s="78"/>
      <c r="J107" s="79"/>
      <c r="K107" s="80" t="s">
        <v>135</v>
      </c>
      <c r="L107" s="80"/>
      <c r="M107" s="80"/>
      <c r="N107" s="80"/>
      <c r="O107" s="81"/>
      <c r="P107" s="53"/>
    </row>
    <row r="108" spans="1:16" x14ac:dyDescent="0.3">
      <c r="A108" s="25"/>
      <c r="B108" s="82"/>
      <c r="C108" s="25"/>
      <c r="D108" s="83"/>
      <c r="E108" s="93" t="s">
        <v>136</v>
      </c>
      <c r="F108" s="79"/>
      <c r="G108" s="80" t="s">
        <v>137</v>
      </c>
      <c r="H108" s="80"/>
      <c r="I108" s="80"/>
      <c r="J108" s="80"/>
      <c r="K108" s="80"/>
      <c r="L108" s="80"/>
      <c r="M108" s="80"/>
      <c r="N108" s="80"/>
      <c r="O108" s="81"/>
      <c r="P108" s="53"/>
    </row>
    <row r="109" spans="1:16" ht="72" x14ac:dyDescent="0.3">
      <c r="A109" s="25"/>
      <c r="B109" s="57" t="s">
        <v>126</v>
      </c>
      <c r="C109" s="25" t="s">
        <v>9</v>
      </c>
      <c r="D109" s="58" t="s">
        <v>203</v>
      </c>
      <c r="E109" s="11"/>
      <c r="F109" s="92" t="s">
        <v>7</v>
      </c>
      <c r="G109" s="60" t="s">
        <v>128</v>
      </c>
      <c r="H109" s="61" t="s">
        <v>11</v>
      </c>
      <c r="I109" s="62" t="s">
        <v>11</v>
      </c>
      <c r="J109" s="63"/>
      <c r="K109" s="61" t="s">
        <v>11</v>
      </c>
      <c r="L109" s="61" t="s">
        <v>11</v>
      </c>
      <c r="M109" s="61" t="s">
        <v>11</v>
      </c>
      <c r="N109" s="64">
        <f>SUM(N110:N112)</f>
        <v>51.04</v>
      </c>
      <c r="O109" s="64" t="e">
        <f ca="1">nerr((N109/List01_costs_PH_22)*100)</f>
        <v>#NAME?</v>
      </c>
      <c r="P109" s="53" t="s">
        <v>197</v>
      </c>
    </row>
    <row r="110" spans="1:16" ht="45.6" x14ac:dyDescent="0.3">
      <c r="A110" s="25"/>
      <c r="B110" s="65"/>
      <c r="C110" s="25"/>
      <c r="D110" s="66"/>
      <c r="E110" s="1"/>
      <c r="F110" s="25" t="s">
        <v>130</v>
      </c>
      <c r="G110" s="68" t="s">
        <v>131</v>
      </c>
      <c r="H110" s="69" t="s">
        <v>204</v>
      </c>
      <c r="I110" s="70"/>
      <c r="J110" s="71" t="s">
        <v>7</v>
      </c>
      <c r="K110" s="72" t="s">
        <v>205</v>
      </c>
      <c r="L110" s="73">
        <v>51.04</v>
      </c>
      <c r="M110" s="74" t="s">
        <v>149</v>
      </c>
      <c r="N110" s="73">
        <v>51.04</v>
      </c>
      <c r="O110" s="75" t="e">
        <f ca="1">nerr(costs_OPS/List01_costs_OPS)*100</f>
        <v>#NAME?</v>
      </c>
      <c r="P110" s="53"/>
    </row>
    <row r="111" spans="1:16" x14ac:dyDescent="0.3">
      <c r="A111" s="25"/>
      <c r="B111" s="65"/>
      <c r="C111" s="25"/>
      <c r="D111" s="66"/>
      <c r="E111" s="1"/>
      <c r="F111" s="25"/>
      <c r="G111" s="76"/>
      <c r="H111" s="77"/>
      <c r="I111" s="78"/>
      <c r="J111" s="79"/>
      <c r="K111" s="80" t="s">
        <v>135</v>
      </c>
      <c r="L111" s="80"/>
      <c r="M111" s="80"/>
      <c r="N111" s="80"/>
      <c r="O111" s="81"/>
      <c r="P111" s="53"/>
    </row>
    <row r="112" spans="1:16" x14ac:dyDescent="0.3">
      <c r="A112" s="25"/>
      <c r="B112" s="82"/>
      <c r="C112" s="25"/>
      <c r="D112" s="83"/>
      <c r="E112" s="93" t="s">
        <v>136</v>
      </c>
      <c r="F112" s="79"/>
      <c r="G112" s="80" t="s">
        <v>137</v>
      </c>
      <c r="H112" s="80"/>
      <c r="I112" s="80"/>
      <c r="J112" s="80"/>
      <c r="K112" s="80"/>
      <c r="L112" s="80"/>
      <c r="M112" s="80"/>
      <c r="N112" s="80"/>
      <c r="O112" s="81"/>
      <c r="P112" s="53"/>
    </row>
    <row r="113" spans="1:16" ht="72" x14ac:dyDescent="0.3">
      <c r="A113" s="25"/>
      <c r="B113" s="57" t="s">
        <v>126</v>
      </c>
      <c r="C113" s="25" t="s">
        <v>79</v>
      </c>
      <c r="D113" s="58" t="s">
        <v>203</v>
      </c>
      <c r="E113" s="11"/>
      <c r="F113" s="92" t="s">
        <v>7</v>
      </c>
      <c r="G113" s="60" t="s">
        <v>128</v>
      </c>
      <c r="H113" s="61" t="s">
        <v>11</v>
      </c>
      <c r="I113" s="62" t="s">
        <v>11</v>
      </c>
      <c r="J113" s="63"/>
      <c r="K113" s="61" t="s">
        <v>11</v>
      </c>
      <c r="L113" s="61" t="s">
        <v>11</v>
      </c>
      <c r="M113" s="61" t="s">
        <v>11</v>
      </c>
      <c r="N113" s="64">
        <f>SUM(N114:N116)</f>
        <v>100</v>
      </c>
      <c r="O113" s="64" t="e">
        <f ca="1">nerr((N113/List01_costs_PH_22)*100)</f>
        <v>#NAME?</v>
      </c>
      <c r="P113" s="53" t="s">
        <v>197</v>
      </c>
    </row>
    <row r="114" spans="1:16" ht="45.6" x14ac:dyDescent="0.3">
      <c r="A114" s="25"/>
      <c r="B114" s="65"/>
      <c r="C114" s="25"/>
      <c r="D114" s="66"/>
      <c r="E114" s="1"/>
      <c r="F114" s="25" t="s">
        <v>130</v>
      </c>
      <c r="G114" s="68" t="s">
        <v>131</v>
      </c>
      <c r="H114" s="69" t="s">
        <v>206</v>
      </c>
      <c r="I114" s="70"/>
      <c r="J114" s="71" t="s">
        <v>7</v>
      </c>
      <c r="K114" s="72" t="s">
        <v>205</v>
      </c>
      <c r="L114" s="73">
        <v>100</v>
      </c>
      <c r="M114" s="74" t="s">
        <v>149</v>
      </c>
      <c r="N114" s="73">
        <v>100</v>
      </c>
      <c r="O114" s="75" t="e">
        <f ca="1">nerr(costs_OPS/List01_costs_OPS)*100</f>
        <v>#NAME?</v>
      </c>
      <c r="P114" s="53"/>
    </row>
    <row r="115" spans="1:16" x14ac:dyDescent="0.3">
      <c r="A115" s="25"/>
      <c r="B115" s="65"/>
      <c r="C115" s="25"/>
      <c r="D115" s="66"/>
      <c r="E115" s="1"/>
      <c r="F115" s="25"/>
      <c r="G115" s="76"/>
      <c r="H115" s="77"/>
      <c r="I115" s="78"/>
      <c r="J115" s="79"/>
      <c r="K115" s="80" t="s">
        <v>135</v>
      </c>
      <c r="L115" s="80"/>
      <c r="M115" s="80"/>
      <c r="N115" s="80"/>
      <c r="O115" s="81"/>
      <c r="P115" s="53"/>
    </row>
    <row r="116" spans="1:16" x14ac:dyDescent="0.3">
      <c r="A116" s="25"/>
      <c r="B116" s="82"/>
      <c r="C116" s="25"/>
      <c r="D116" s="83"/>
      <c r="E116" s="93" t="s">
        <v>136</v>
      </c>
      <c r="F116" s="79"/>
      <c r="G116" s="80" t="s">
        <v>137</v>
      </c>
      <c r="H116" s="80"/>
      <c r="I116" s="80"/>
      <c r="J116" s="80"/>
      <c r="K116" s="80"/>
      <c r="L116" s="80"/>
      <c r="M116" s="80"/>
      <c r="N116" s="80"/>
      <c r="O116" s="81"/>
      <c r="P116" s="53"/>
    </row>
    <row r="117" spans="1:16" ht="72" x14ac:dyDescent="0.3">
      <c r="A117" s="25"/>
      <c r="B117" s="57" t="s">
        <v>126</v>
      </c>
      <c r="C117" s="25" t="s">
        <v>84</v>
      </c>
      <c r="D117" s="58" t="s">
        <v>207</v>
      </c>
      <c r="E117" s="11"/>
      <c r="F117" s="92" t="s">
        <v>7</v>
      </c>
      <c r="G117" s="60" t="s">
        <v>128</v>
      </c>
      <c r="H117" s="61" t="s">
        <v>11</v>
      </c>
      <c r="I117" s="62" t="s">
        <v>11</v>
      </c>
      <c r="J117" s="63"/>
      <c r="K117" s="61" t="s">
        <v>11</v>
      </c>
      <c r="L117" s="61" t="s">
        <v>11</v>
      </c>
      <c r="M117" s="61" t="s">
        <v>11</v>
      </c>
      <c r="N117" s="64">
        <f>SUM(N118:N120)</f>
        <v>394.07</v>
      </c>
      <c r="O117" s="64" t="e">
        <f ca="1">nerr((N117/List01_costs_PH_22)*100)</f>
        <v>#NAME?</v>
      </c>
      <c r="P117" s="53" t="s">
        <v>197</v>
      </c>
    </row>
    <row r="118" spans="1:16" ht="45.6" x14ac:dyDescent="0.3">
      <c r="A118" s="25"/>
      <c r="B118" s="65"/>
      <c r="C118" s="25"/>
      <c r="D118" s="66"/>
      <c r="E118" s="1"/>
      <c r="F118" s="25" t="s">
        <v>130</v>
      </c>
      <c r="G118" s="68" t="s">
        <v>140</v>
      </c>
      <c r="H118" s="69" t="s">
        <v>208</v>
      </c>
      <c r="I118" s="70"/>
      <c r="J118" s="71" t="s">
        <v>7</v>
      </c>
      <c r="K118" s="72" t="s">
        <v>209</v>
      </c>
      <c r="L118" s="73">
        <v>394.07</v>
      </c>
      <c r="M118" s="74" t="s">
        <v>149</v>
      </c>
      <c r="N118" s="73">
        <v>394.07</v>
      </c>
      <c r="O118" s="75" t="e">
        <f ca="1">nerr(costs_OPS/List01_costs_OPS)*100</f>
        <v>#NAME?</v>
      </c>
      <c r="P118" s="53"/>
    </row>
    <row r="119" spans="1:16" x14ac:dyDescent="0.3">
      <c r="A119" s="25"/>
      <c r="B119" s="65"/>
      <c r="C119" s="25"/>
      <c r="D119" s="66"/>
      <c r="E119" s="1"/>
      <c r="F119" s="25"/>
      <c r="G119" s="76"/>
      <c r="H119" s="77"/>
      <c r="I119" s="78"/>
      <c r="J119" s="79"/>
      <c r="K119" s="80" t="s">
        <v>135</v>
      </c>
      <c r="L119" s="80"/>
      <c r="M119" s="80"/>
      <c r="N119" s="80"/>
      <c r="O119" s="81"/>
      <c r="P119" s="53"/>
    </row>
    <row r="120" spans="1:16" x14ac:dyDescent="0.3">
      <c r="A120" s="25"/>
      <c r="B120" s="82"/>
      <c r="C120" s="25"/>
      <c r="D120" s="83"/>
      <c r="E120" s="93" t="s">
        <v>136</v>
      </c>
      <c r="F120" s="79"/>
      <c r="G120" s="80" t="s">
        <v>137</v>
      </c>
      <c r="H120" s="80"/>
      <c r="I120" s="80"/>
      <c r="J120" s="80"/>
      <c r="K120" s="80"/>
      <c r="L120" s="80"/>
      <c r="M120" s="80"/>
      <c r="N120" s="80"/>
      <c r="O120" s="81"/>
      <c r="P120" s="53"/>
    </row>
    <row r="121" spans="1:16" ht="72" x14ac:dyDescent="0.3">
      <c r="A121" s="25"/>
      <c r="B121" s="57" t="s">
        <v>126</v>
      </c>
      <c r="C121" s="25" t="s">
        <v>98</v>
      </c>
      <c r="D121" s="58" t="s">
        <v>210</v>
      </c>
      <c r="E121" s="11"/>
      <c r="F121" s="92" t="s">
        <v>7</v>
      </c>
      <c r="G121" s="60" t="s">
        <v>128</v>
      </c>
      <c r="H121" s="61" t="s">
        <v>11</v>
      </c>
      <c r="I121" s="62" t="s">
        <v>11</v>
      </c>
      <c r="J121" s="63"/>
      <c r="K121" s="61" t="s">
        <v>11</v>
      </c>
      <c r="L121" s="61" t="s">
        <v>11</v>
      </c>
      <c r="M121" s="61" t="s">
        <v>11</v>
      </c>
      <c r="N121" s="64">
        <f>SUM(N122:N124)</f>
        <v>2545</v>
      </c>
      <c r="O121" s="64" t="e">
        <f ca="1">nerr((N121/List01_costs_PH_22)*100)</f>
        <v>#NAME?</v>
      </c>
      <c r="P121" s="53" t="s">
        <v>197</v>
      </c>
    </row>
    <row r="122" spans="1:16" x14ac:dyDescent="0.3">
      <c r="A122" s="25"/>
      <c r="B122" s="65"/>
      <c r="C122" s="25"/>
      <c r="D122" s="66"/>
      <c r="E122" s="1"/>
      <c r="F122" s="25" t="s">
        <v>130</v>
      </c>
      <c r="G122" s="68" t="s">
        <v>131</v>
      </c>
      <c r="H122" s="69" t="s">
        <v>211</v>
      </c>
      <c r="I122" s="70"/>
      <c r="J122" s="71" t="s">
        <v>7</v>
      </c>
      <c r="K122" s="72" t="s">
        <v>212</v>
      </c>
      <c r="L122" s="73">
        <v>2545</v>
      </c>
      <c r="M122" s="74" t="s">
        <v>149</v>
      </c>
      <c r="N122" s="73">
        <v>2545</v>
      </c>
      <c r="O122" s="75" t="e">
        <f ca="1">nerr(costs_OPS/List01_costs_OPS)*100</f>
        <v>#NAME?</v>
      </c>
      <c r="P122" s="53"/>
    </row>
    <row r="123" spans="1:16" x14ac:dyDescent="0.3">
      <c r="A123" s="25"/>
      <c r="B123" s="65"/>
      <c r="C123" s="25"/>
      <c r="D123" s="66"/>
      <c r="E123" s="1"/>
      <c r="F123" s="25"/>
      <c r="G123" s="76"/>
      <c r="H123" s="77"/>
      <c r="I123" s="78"/>
      <c r="J123" s="79"/>
      <c r="K123" s="80" t="s">
        <v>135</v>
      </c>
      <c r="L123" s="80"/>
      <c r="M123" s="80"/>
      <c r="N123" s="80"/>
      <c r="O123" s="81"/>
      <c r="P123" s="53"/>
    </row>
    <row r="124" spans="1:16" x14ac:dyDescent="0.3">
      <c r="A124" s="25"/>
      <c r="B124" s="82"/>
      <c r="C124" s="25"/>
      <c r="D124" s="83"/>
      <c r="E124" s="93" t="s">
        <v>136</v>
      </c>
      <c r="F124" s="79"/>
      <c r="G124" s="80" t="s">
        <v>137</v>
      </c>
      <c r="H124" s="80"/>
      <c r="I124" s="80"/>
      <c r="J124" s="80"/>
      <c r="K124" s="80"/>
      <c r="L124" s="80"/>
      <c r="M124" s="80"/>
      <c r="N124" s="80"/>
      <c r="O124" s="81"/>
      <c r="P124" s="53"/>
    </row>
    <row r="125" spans="1:16" x14ac:dyDescent="0.3">
      <c r="A125" s="25"/>
      <c r="B125" s="87" t="s">
        <v>136</v>
      </c>
      <c r="C125" s="88" t="s">
        <v>136</v>
      </c>
      <c r="D125" s="88" t="s">
        <v>194</v>
      </c>
      <c r="E125" s="89" t="s">
        <v>136</v>
      </c>
      <c r="F125" s="89"/>
      <c r="G125" s="89"/>
      <c r="H125" s="89"/>
      <c r="I125" s="89"/>
      <c r="J125" s="89"/>
      <c r="K125" s="89"/>
      <c r="L125" s="89"/>
      <c r="M125" s="89"/>
      <c r="N125" s="89"/>
      <c r="O125" s="90"/>
      <c r="P125" s="91"/>
    </row>
  </sheetData>
  <mergeCells count="261">
    <mergeCell ref="B121:B124"/>
    <mergeCell ref="C121:C124"/>
    <mergeCell ref="D121:D124"/>
    <mergeCell ref="I121:J121"/>
    <mergeCell ref="P121:P124"/>
    <mergeCell ref="E122:E123"/>
    <mergeCell ref="F122:F123"/>
    <mergeCell ref="G122:G123"/>
    <mergeCell ref="H122:H123"/>
    <mergeCell ref="B117:B120"/>
    <mergeCell ref="C117:C120"/>
    <mergeCell ref="D117:D120"/>
    <mergeCell ref="I117:J117"/>
    <mergeCell ref="P117:P120"/>
    <mergeCell ref="E118:E119"/>
    <mergeCell ref="F118:F119"/>
    <mergeCell ref="G118:G119"/>
    <mergeCell ref="H118:H119"/>
    <mergeCell ref="B113:B116"/>
    <mergeCell ref="C113:C116"/>
    <mergeCell ref="D113:D116"/>
    <mergeCell ref="I113:J113"/>
    <mergeCell ref="P113:P116"/>
    <mergeCell ref="E114:E115"/>
    <mergeCell ref="F114:F115"/>
    <mergeCell ref="G114:G115"/>
    <mergeCell ref="H114:H115"/>
    <mergeCell ref="B109:B112"/>
    <mergeCell ref="C109:C112"/>
    <mergeCell ref="D109:D112"/>
    <mergeCell ref="I109:J109"/>
    <mergeCell ref="P109:P112"/>
    <mergeCell ref="E110:E111"/>
    <mergeCell ref="F110:F111"/>
    <mergeCell ref="G110:G111"/>
    <mergeCell ref="H110:H111"/>
    <mergeCell ref="B105:B108"/>
    <mergeCell ref="C105:C108"/>
    <mergeCell ref="D105:D108"/>
    <mergeCell ref="I105:J105"/>
    <mergeCell ref="P105:P108"/>
    <mergeCell ref="E106:E107"/>
    <mergeCell ref="F106:F107"/>
    <mergeCell ref="G106:G107"/>
    <mergeCell ref="H106:H107"/>
    <mergeCell ref="B99:M99"/>
    <mergeCell ref="B101:B104"/>
    <mergeCell ref="C101:C104"/>
    <mergeCell ref="D101:D104"/>
    <mergeCell ref="I101:J101"/>
    <mergeCell ref="P101:P104"/>
    <mergeCell ref="E102:E103"/>
    <mergeCell ref="F102:F103"/>
    <mergeCell ref="G102:G103"/>
    <mergeCell ref="H102:H103"/>
    <mergeCell ref="B94:B97"/>
    <mergeCell ref="C94:C97"/>
    <mergeCell ref="D94:D97"/>
    <mergeCell ref="I94:J94"/>
    <mergeCell ref="P94:P97"/>
    <mergeCell ref="E95:E96"/>
    <mergeCell ref="F95:F96"/>
    <mergeCell ref="G95:G96"/>
    <mergeCell ref="H95:H96"/>
    <mergeCell ref="B90:B93"/>
    <mergeCell ref="C90:C93"/>
    <mergeCell ref="D90:D93"/>
    <mergeCell ref="I90:J90"/>
    <mergeCell ref="P90:P93"/>
    <mergeCell ref="E91:E92"/>
    <mergeCell ref="F91:F92"/>
    <mergeCell ref="G91:G92"/>
    <mergeCell ref="H91:H92"/>
    <mergeCell ref="B86:B89"/>
    <mergeCell ref="C86:C89"/>
    <mergeCell ref="D86:D89"/>
    <mergeCell ref="I86:J86"/>
    <mergeCell ref="P86:P89"/>
    <mergeCell ref="E87:E88"/>
    <mergeCell ref="F87:F88"/>
    <mergeCell ref="G87:G88"/>
    <mergeCell ref="H87:H88"/>
    <mergeCell ref="B82:B85"/>
    <mergeCell ref="C82:C85"/>
    <mergeCell ref="D82:D85"/>
    <mergeCell ref="I82:J82"/>
    <mergeCell ref="P82:P85"/>
    <mergeCell ref="E83:E84"/>
    <mergeCell ref="F83:F84"/>
    <mergeCell ref="G83:G84"/>
    <mergeCell ref="H83:H84"/>
    <mergeCell ref="B78:B81"/>
    <mergeCell ref="C78:C81"/>
    <mergeCell ref="D78:D81"/>
    <mergeCell ref="I78:J78"/>
    <mergeCell ref="P78:P81"/>
    <mergeCell ref="E79:E80"/>
    <mergeCell ref="F79:F80"/>
    <mergeCell ref="G79:G80"/>
    <mergeCell ref="H79:H80"/>
    <mergeCell ref="B74:B77"/>
    <mergeCell ref="C74:C77"/>
    <mergeCell ref="D74:D77"/>
    <mergeCell ref="I74:J74"/>
    <mergeCell ref="P74:P77"/>
    <mergeCell ref="E75:E76"/>
    <mergeCell ref="F75:F76"/>
    <mergeCell ref="G75:G76"/>
    <mergeCell ref="H75:H76"/>
    <mergeCell ref="B70:B73"/>
    <mergeCell ref="C70:C73"/>
    <mergeCell ref="D70:D73"/>
    <mergeCell ref="I70:J70"/>
    <mergeCell ref="P70:P73"/>
    <mergeCell ref="E71:E72"/>
    <mergeCell ref="F71:F72"/>
    <mergeCell ref="G71:G72"/>
    <mergeCell ref="H71:H72"/>
    <mergeCell ref="B66:B69"/>
    <mergeCell ref="C66:C69"/>
    <mergeCell ref="D66:D69"/>
    <mergeCell ref="I66:J66"/>
    <mergeCell ref="P66:P69"/>
    <mergeCell ref="E67:E68"/>
    <mergeCell ref="F67:F68"/>
    <mergeCell ref="G67:G68"/>
    <mergeCell ref="H67:H68"/>
    <mergeCell ref="B62:B65"/>
    <mergeCell ref="C62:C65"/>
    <mergeCell ref="D62:D65"/>
    <mergeCell ref="I62:J62"/>
    <mergeCell ref="P62:P65"/>
    <mergeCell ref="E63:E64"/>
    <mergeCell ref="F63:F64"/>
    <mergeCell ref="G63:G64"/>
    <mergeCell ref="H63:H64"/>
    <mergeCell ref="B58:B61"/>
    <mergeCell ref="C58:C61"/>
    <mergeCell ref="D58:D61"/>
    <mergeCell ref="I58:J58"/>
    <mergeCell ref="P58:P61"/>
    <mergeCell ref="E59:E60"/>
    <mergeCell ref="F59:F60"/>
    <mergeCell ref="G59:G60"/>
    <mergeCell ref="H59:H60"/>
    <mergeCell ref="B54:B57"/>
    <mergeCell ref="C54:C57"/>
    <mergeCell ref="D54:D57"/>
    <mergeCell ref="I54:J54"/>
    <mergeCell ref="P54:P57"/>
    <mergeCell ref="E55:E56"/>
    <mergeCell ref="F55:F56"/>
    <mergeCell ref="G55:G56"/>
    <mergeCell ref="H55:H56"/>
    <mergeCell ref="B50:B53"/>
    <mergeCell ref="C50:C53"/>
    <mergeCell ref="D50:D53"/>
    <mergeCell ref="I50:J50"/>
    <mergeCell ref="P50:P53"/>
    <mergeCell ref="E51:E52"/>
    <mergeCell ref="F51:F52"/>
    <mergeCell ref="G51:G52"/>
    <mergeCell ref="H51:H52"/>
    <mergeCell ref="B46:B49"/>
    <mergeCell ref="C46:C49"/>
    <mergeCell ref="D46:D49"/>
    <mergeCell ref="I46:J46"/>
    <mergeCell ref="P46:P49"/>
    <mergeCell ref="E47:E48"/>
    <mergeCell ref="F47:F48"/>
    <mergeCell ref="G47:G48"/>
    <mergeCell ref="H47:H48"/>
    <mergeCell ref="B42:B45"/>
    <mergeCell ref="C42:C45"/>
    <mergeCell ref="D42:D45"/>
    <mergeCell ref="I42:J42"/>
    <mergeCell ref="P42:P45"/>
    <mergeCell ref="E43:E44"/>
    <mergeCell ref="F43:F44"/>
    <mergeCell ref="G43:G44"/>
    <mergeCell ref="H43:H44"/>
    <mergeCell ref="B38:B41"/>
    <mergeCell ref="C38:C41"/>
    <mergeCell ref="D38:D41"/>
    <mergeCell ref="I38:J38"/>
    <mergeCell ref="P38:P41"/>
    <mergeCell ref="E39:E40"/>
    <mergeCell ref="F39:F40"/>
    <mergeCell ref="G39:G40"/>
    <mergeCell ref="H39:H40"/>
    <mergeCell ref="B34:B37"/>
    <mergeCell ref="C34:C37"/>
    <mergeCell ref="D34:D37"/>
    <mergeCell ref="I34:J34"/>
    <mergeCell ref="P34:P37"/>
    <mergeCell ref="E35:E36"/>
    <mergeCell ref="F35:F36"/>
    <mergeCell ref="G35:G36"/>
    <mergeCell ref="H35:H36"/>
    <mergeCell ref="B29:B33"/>
    <mergeCell ref="C29:C33"/>
    <mergeCell ref="D29:D33"/>
    <mergeCell ref="I29:J29"/>
    <mergeCell ref="P29:P33"/>
    <mergeCell ref="E30:E32"/>
    <mergeCell ref="F30:F32"/>
    <mergeCell ref="G30:G32"/>
    <mergeCell ref="H30:H32"/>
    <mergeCell ref="B25:B28"/>
    <mergeCell ref="C25:C28"/>
    <mergeCell ref="D25:D28"/>
    <mergeCell ref="I25:J25"/>
    <mergeCell ref="P25:P28"/>
    <mergeCell ref="E26:E27"/>
    <mergeCell ref="F26:F27"/>
    <mergeCell ref="G26:G27"/>
    <mergeCell ref="H26:H27"/>
    <mergeCell ref="B21:B24"/>
    <mergeCell ref="C21:C24"/>
    <mergeCell ref="D21:D24"/>
    <mergeCell ref="I21:J21"/>
    <mergeCell ref="P21:P24"/>
    <mergeCell ref="E22:E23"/>
    <mergeCell ref="F22:F23"/>
    <mergeCell ref="G22:G23"/>
    <mergeCell ref="H22:H23"/>
    <mergeCell ref="B17:B20"/>
    <mergeCell ref="C17:C20"/>
    <mergeCell ref="D17:D20"/>
    <mergeCell ref="I17:J17"/>
    <mergeCell ref="P17:P20"/>
    <mergeCell ref="E18:E19"/>
    <mergeCell ref="F18:F19"/>
    <mergeCell ref="G18:G19"/>
    <mergeCell ref="H18:H19"/>
    <mergeCell ref="B13:B16"/>
    <mergeCell ref="C13:C16"/>
    <mergeCell ref="D13:D16"/>
    <mergeCell ref="I13:J13"/>
    <mergeCell ref="P13:P16"/>
    <mergeCell ref="E14:E15"/>
    <mergeCell ref="F14:F15"/>
    <mergeCell ref="G14:G15"/>
    <mergeCell ref="H14:H15"/>
    <mergeCell ref="D9:D12"/>
    <mergeCell ref="I9:J9"/>
    <mergeCell ref="P9:P12"/>
    <mergeCell ref="E10:E11"/>
    <mergeCell ref="F10:F11"/>
    <mergeCell ref="G10:G11"/>
    <mergeCell ref="H10:H11"/>
    <mergeCell ref="A1:O1"/>
    <mergeCell ref="P1:P2"/>
    <mergeCell ref="B2:C2"/>
    <mergeCell ref="E2:F2"/>
    <mergeCell ref="I2:J2"/>
    <mergeCell ref="A6:A125"/>
    <mergeCell ref="B6:O6"/>
    <mergeCell ref="B7:M7"/>
    <mergeCell ref="B9:B12"/>
    <mergeCell ref="C9:C12"/>
  </mergeCells>
  <dataValidations count="2">
    <dataValidation type="list" allowBlank="1" showInputMessage="1" showErrorMessage="1" errorTitle="Ошибка" error="Выберите значение из списка" prompt="Выберите значение из списка" sqref="G18 G10 G14 G22 G26 G30:G31 G35 G39 G43 G47 G59 G51 G55 G63 G75 G67 G71 G79 G83 G95 G87 G91 G110 G102 G106 G114 G118 G122" xr:uid="{638B4380-C029-40AF-9BBF-6A5F43E86D0E}">
      <formula1>kind_of_purchase_method</formula1>
    </dataValidation>
    <dataValidation type="decimal" allowBlank="1" showErrorMessage="1" errorTitle="Ошибка" error="Допускается ввод только неотрицательных чисел!" sqref="L10 N10 L14 N14 L18 N18 L22 N22 L26 N26 N30:N31 L30:L31 L35 N35 L39 N39 L43 N43 L47 N47 L51 N51 L55 N55 L59 N59 L63 N63 L67 N67 L71 N71 L75 N75 L79 N79 L83 N83 L87 N87 L91 N91 L95 N95 L102 N102 L106 N106 L110 N110 L114 N114 L118 N118 L122 N122" xr:uid="{9755AD21-B46E-4950-8513-FD250436959F}">
      <formula1>0</formula1>
      <formula2>9.99999999999999E+23</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основные показатели</vt:lpstr>
      <vt:lpstr>потребит характеристики</vt:lpstr>
      <vt:lpstr>кап и тек ремонты произв услуги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Докучаева М.А.</dc:creator>
  <cp:lastModifiedBy>User</cp:lastModifiedBy>
  <dcterms:created xsi:type="dcterms:W3CDTF">2015-06-05T18:19:34Z</dcterms:created>
  <dcterms:modified xsi:type="dcterms:W3CDTF">2022-04-26T06:31:01Z</dcterms:modified>
</cp:coreProperties>
</file>